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d20931775adc458/Rob/OMB/2019 Web Files/"/>
    </mc:Choice>
  </mc:AlternateContent>
  <xr:revisionPtr revIDLastSave="25" documentId="8_{BBFCBCAC-26A9-4B12-943B-6ED12E60DC56}" xr6:coauthVersionLast="45" xr6:coauthVersionMax="45" xr10:uidLastSave="{4AD5EA55-9426-4780-B26E-487E9B9BCF85}"/>
  <workbookProtection lockStructure="1"/>
  <bookViews>
    <workbookView xWindow="-120" yWindow="-120" windowWidth="29040" windowHeight="15840" xr2:uid="{00000000-000D-0000-FFFF-FFFF00000000}"/>
  </bookViews>
  <sheets>
    <sheet name="Average Weekday" sheetId="1" r:id="rId1"/>
    <sheet name="Average Weekend" sheetId="2" r:id="rId2"/>
    <sheet name="Annual Total" sheetId="3" r:id="rId3"/>
    <sheet name="Notes" sheetId="4" r:id="rId4"/>
  </sheets>
  <definedNames>
    <definedName name="_xlnm.Print_Titles" localSheetId="2">'Annual Total'!$1:$2</definedName>
    <definedName name="_xlnm.Print_Titles" localSheetId="0">'Average Weekday'!$1:$2</definedName>
    <definedName name="_xlnm.Print_Titles" localSheetId="1">'Average Weekend'!$1:$2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8" i="2" l="1"/>
  <c r="F89" i="3"/>
  <c r="G89" i="3"/>
  <c r="C90" i="3"/>
  <c r="F89" i="1"/>
  <c r="C90" i="1"/>
  <c r="G87" i="1" l="1"/>
  <c r="G50" i="1"/>
  <c r="J22" i="2" l="1"/>
  <c r="K22" i="2" s="1"/>
  <c r="J15" i="2"/>
  <c r="K15" i="2" s="1"/>
  <c r="J66" i="2"/>
  <c r="K66" i="2" s="1"/>
  <c r="J30" i="2"/>
  <c r="K30" i="2" s="1"/>
  <c r="J59" i="2"/>
  <c r="K59" i="2" s="1"/>
  <c r="J33" i="2"/>
  <c r="K33" i="2" s="1"/>
  <c r="J34" i="2"/>
  <c r="K34" i="2" s="1"/>
  <c r="J53" i="2"/>
  <c r="K53" i="2" s="1"/>
  <c r="J46" i="2"/>
  <c r="K46" i="2" s="1"/>
  <c r="J14" i="2"/>
  <c r="K14" i="2" s="1"/>
  <c r="J41" i="2"/>
  <c r="K41" i="2" s="1"/>
  <c r="J26" i="2"/>
  <c r="K26" i="2" s="1"/>
  <c r="J42" i="2"/>
  <c r="K42" i="2" s="1"/>
  <c r="J19" i="2"/>
  <c r="K19" i="2" s="1"/>
  <c r="J28" i="2"/>
  <c r="K28" i="2" s="1"/>
  <c r="J44" i="2"/>
  <c r="K44" i="2" s="1"/>
  <c r="J54" i="2"/>
  <c r="K54" i="2" s="1"/>
  <c r="J73" i="2"/>
  <c r="K73" i="2" s="1"/>
  <c r="H87" i="3"/>
  <c r="G87" i="3"/>
  <c r="F87" i="3"/>
  <c r="E87" i="3"/>
  <c r="D87" i="3"/>
  <c r="C87" i="3"/>
  <c r="J86" i="3"/>
  <c r="K86" i="3" s="1"/>
  <c r="J85" i="3"/>
  <c r="K85" i="3" s="1"/>
  <c r="J84" i="3"/>
  <c r="K84" i="3" s="1"/>
  <c r="J83" i="3"/>
  <c r="K83" i="3" s="1"/>
  <c r="J82" i="3"/>
  <c r="K82" i="3" s="1"/>
  <c r="J81" i="3"/>
  <c r="K81" i="3" s="1"/>
  <c r="J80" i="3"/>
  <c r="K80" i="3" s="1"/>
  <c r="J79" i="3"/>
  <c r="K79" i="3" s="1"/>
  <c r="J78" i="3"/>
  <c r="K78" i="3" s="1"/>
  <c r="J77" i="3"/>
  <c r="K77" i="3" s="1"/>
  <c r="J76" i="3"/>
  <c r="K76" i="3" s="1"/>
  <c r="J75" i="3"/>
  <c r="K75" i="3" s="1"/>
  <c r="J74" i="3"/>
  <c r="K74" i="3" s="1"/>
  <c r="J73" i="3"/>
  <c r="K73" i="3" s="1"/>
  <c r="J72" i="3"/>
  <c r="K72" i="3" s="1"/>
  <c r="J71" i="3"/>
  <c r="K71" i="3" s="1"/>
  <c r="J70" i="3"/>
  <c r="K70" i="3" s="1"/>
  <c r="J69" i="3"/>
  <c r="K69" i="3" s="1"/>
  <c r="K68" i="3"/>
  <c r="J68" i="3"/>
  <c r="J67" i="3"/>
  <c r="K67" i="3" s="1"/>
  <c r="J66" i="3"/>
  <c r="K66" i="3" s="1"/>
  <c r="J65" i="3"/>
  <c r="K65" i="3" s="1"/>
  <c r="J64" i="3"/>
  <c r="K64" i="3" s="1"/>
  <c r="J63" i="3"/>
  <c r="K63" i="3" s="1"/>
  <c r="J62" i="3"/>
  <c r="K62" i="3" s="1"/>
  <c r="J61" i="3"/>
  <c r="K61" i="3" s="1"/>
  <c r="J60" i="3"/>
  <c r="K60" i="3" s="1"/>
  <c r="J59" i="3"/>
  <c r="K59" i="3" s="1"/>
  <c r="J58" i="3"/>
  <c r="K58" i="3" s="1"/>
  <c r="J57" i="3"/>
  <c r="K57" i="3" s="1"/>
  <c r="J56" i="3"/>
  <c r="K56" i="3" s="1"/>
  <c r="J55" i="3"/>
  <c r="K55" i="3" s="1"/>
  <c r="J54" i="3"/>
  <c r="K54" i="3" s="1"/>
  <c r="J53" i="3"/>
  <c r="K53" i="3" s="1"/>
  <c r="J52" i="3"/>
  <c r="K52" i="3" s="1"/>
  <c r="H50" i="3"/>
  <c r="G50" i="3"/>
  <c r="F50" i="3"/>
  <c r="F90" i="3" s="1"/>
  <c r="E50" i="3"/>
  <c r="E90" i="3" s="1"/>
  <c r="D50" i="3"/>
  <c r="D90" i="3" s="1"/>
  <c r="C50" i="3"/>
  <c r="J49" i="3"/>
  <c r="K49" i="3" s="1"/>
  <c r="J48" i="3"/>
  <c r="K48" i="3" s="1"/>
  <c r="J47" i="3"/>
  <c r="K47" i="3" s="1"/>
  <c r="J46" i="3"/>
  <c r="K46" i="3" s="1"/>
  <c r="J45" i="3"/>
  <c r="K45" i="3" s="1"/>
  <c r="J44" i="3"/>
  <c r="K44" i="3" s="1"/>
  <c r="J43" i="3"/>
  <c r="K43" i="3" s="1"/>
  <c r="J42" i="3"/>
  <c r="K42" i="3" s="1"/>
  <c r="J41" i="3"/>
  <c r="K41" i="3" s="1"/>
  <c r="J40" i="3"/>
  <c r="K40" i="3" s="1"/>
  <c r="J39" i="3"/>
  <c r="K39" i="3" s="1"/>
  <c r="J38" i="3"/>
  <c r="K38" i="3" s="1"/>
  <c r="J37" i="3"/>
  <c r="K37" i="3" s="1"/>
  <c r="J36" i="3"/>
  <c r="K36" i="3" s="1"/>
  <c r="J35" i="3"/>
  <c r="K35" i="3" s="1"/>
  <c r="J34" i="3"/>
  <c r="K34" i="3" s="1"/>
  <c r="J33" i="3"/>
  <c r="K33" i="3" s="1"/>
  <c r="J32" i="3"/>
  <c r="K32" i="3" s="1"/>
  <c r="J31" i="3"/>
  <c r="K31" i="3" s="1"/>
  <c r="J30" i="3"/>
  <c r="K30" i="3" s="1"/>
  <c r="J29" i="3"/>
  <c r="K29" i="3" s="1"/>
  <c r="J28" i="3"/>
  <c r="K28" i="3" s="1"/>
  <c r="J27" i="3"/>
  <c r="K27" i="3" s="1"/>
  <c r="J26" i="3"/>
  <c r="K26" i="3" s="1"/>
  <c r="J25" i="3"/>
  <c r="K25" i="3" s="1"/>
  <c r="J24" i="3"/>
  <c r="K24" i="3" s="1"/>
  <c r="J23" i="3"/>
  <c r="K23" i="3" s="1"/>
  <c r="J22" i="3"/>
  <c r="K22" i="3" s="1"/>
  <c r="J21" i="3"/>
  <c r="K21" i="3" s="1"/>
  <c r="J20" i="3"/>
  <c r="K20" i="3" s="1"/>
  <c r="J19" i="3"/>
  <c r="K19" i="3" s="1"/>
  <c r="J18" i="3"/>
  <c r="K18" i="3" s="1"/>
  <c r="J17" i="3"/>
  <c r="K17" i="3" s="1"/>
  <c r="J16" i="3"/>
  <c r="K16" i="3" s="1"/>
  <c r="J15" i="3"/>
  <c r="K15" i="3" s="1"/>
  <c r="J14" i="3"/>
  <c r="K14" i="3" s="1"/>
  <c r="J13" i="3"/>
  <c r="K13" i="3" s="1"/>
  <c r="J12" i="3"/>
  <c r="K12" i="3" s="1"/>
  <c r="J11" i="3"/>
  <c r="K11" i="3" s="1"/>
  <c r="J10" i="3"/>
  <c r="K10" i="3" s="1"/>
  <c r="J9" i="3"/>
  <c r="K9" i="3" s="1"/>
  <c r="J8" i="3"/>
  <c r="K8" i="3" s="1"/>
  <c r="J7" i="3"/>
  <c r="K7" i="3" s="1"/>
  <c r="J6" i="3"/>
  <c r="K6" i="3" s="1"/>
  <c r="J5" i="3"/>
  <c r="K5" i="3" s="1"/>
  <c r="J4" i="3"/>
  <c r="K4" i="3" s="1"/>
  <c r="J76" i="2"/>
  <c r="K76" i="2" s="1"/>
  <c r="G75" i="2"/>
  <c r="F75" i="2"/>
  <c r="E75" i="2"/>
  <c r="D75" i="2"/>
  <c r="C75" i="2"/>
  <c r="J74" i="2"/>
  <c r="K74" i="2" s="1"/>
  <c r="J72" i="2"/>
  <c r="K72" i="2" s="1"/>
  <c r="J70" i="2"/>
  <c r="K70" i="2" s="1"/>
  <c r="J67" i="2"/>
  <c r="K67" i="2" s="1"/>
  <c r="J65" i="2"/>
  <c r="K65" i="2" s="1"/>
  <c r="J64" i="2"/>
  <c r="K64" i="2" s="1"/>
  <c r="J63" i="2"/>
  <c r="K63" i="2" s="1"/>
  <c r="J60" i="2"/>
  <c r="K60" i="2" s="1"/>
  <c r="J57" i="2"/>
  <c r="K57" i="2" s="1"/>
  <c r="J56" i="2"/>
  <c r="K56" i="2" s="1"/>
  <c r="J55" i="2"/>
  <c r="K55" i="2" s="1"/>
  <c r="J51" i="2"/>
  <c r="K51" i="2" s="1"/>
  <c r="G50" i="2"/>
  <c r="F50" i="2"/>
  <c r="E50" i="2"/>
  <c r="D50" i="2"/>
  <c r="D78" i="2" s="1"/>
  <c r="C50" i="2"/>
  <c r="J49" i="2"/>
  <c r="K49" i="2" s="1"/>
  <c r="J48" i="2"/>
  <c r="K48" i="2" s="1"/>
  <c r="J45" i="2"/>
  <c r="K45" i="2" s="1"/>
  <c r="J43" i="2"/>
  <c r="K43" i="2" s="1"/>
  <c r="J40" i="2"/>
  <c r="K40" i="2" s="1"/>
  <c r="J39" i="2"/>
  <c r="K39" i="2" s="1"/>
  <c r="J37" i="2"/>
  <c r="K37" i="2" s="1"/>
  <c r="J36" i="2"/>
  <c r="K36" i="2" s="1"/>
  <c r="J35" i="2"/>
  <c r="K35" i="2" s="1"/>
  <c r="J32" i="2"/>
  <c r="K32" i="2" s="1"/>
  <c r="J31" i="2"/>
  <c r="K31" i="2" s="1"/>
  <c r="J29" i="2"/>
  <c r="K29" i="2" s="1"/>
  <c r="J25" i="2"/>
  <c r="K25" i="2" s="1"/>
  <c r="J24" i="2"/>
  <c r="K24" i="2" s="1"/>
  <c r="J23" i="2"/>
  <c r="K23" i="2" s="1"/>
  <c r="J21" i="2"/>
  <c r="K21" i="2" s="1"/>
  <c r="J20" i="2"/>
  <c r="K20" i="2" s="1"/>
  <c r="J18" i="2"/>
  <c r="K18" i="2" s="1"/>
  <c r="J16" i="2"/>
  <c r="K16" i="2" s="1"/>
  <c r="J12" i="2"/>
  <c r="K12" i="2" s="1"/>
  <c r="J10" i="2"/>
  <c r="K10" i="2" s="1"/>
  <c r="J9" i="2"/>
  <c r="K9" i="2" s="1"/>
  <c r="J7" i="2"/>
  <c r="K7" i="2" s="1"/>
  <c r="J6" i="2"/>
  <c r="K6" i="2" s="1"/>
  <c r="J5" i="2"/>
  <c r="K5" i="2" s="1"/>
  <c r="J4" i="2"/>
  <c r="K4" i="2" s="1"/>
  <c r="J88" i="1"/>
  <c r="K88" i="1" s="1"/>
  <c r="H87" i="1"/>
  <c r="G90" i="1"/>
  <c r="F87" i="1"/>
  <c r="E87" i="1"/>
  <c r="D87" i="1"/>
  <c r="C87" i="1"/>
  <c r="J86" i="1"/>
  <c r="K86" i="1" s="1"/>
  <c r="J85" i="1"/>
  <c r="K85" i="1" s="1"/>
  <c r="J84" i="1"/>
  <c r="K84" i="1" s="1"/>
  <c r="J83" i="1"/>
  <c r="K83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H50" i="1"/>
  <c r="J50" i="1" s="1"/>
  <c r="K50" i="1" s="1"/>
  <c r="F50" i="1"/>
  <c r="E50" i="1"/>
  <c r="E90" i="1" s="1"/>
  <c r="D50" i="1"/>
  <c r="D90" i="1" s="1"/>
  <c r="C50" i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E78" i="2" l="1"/>
  <c r="J8" i="2"/>
  <c r="K8" i="2" s="1"/>
  <c r="J58" i="2"/>
  <c r="K58" i="2" s="1"/>
  <c r="H50" i="2"/>
  <c r="J13" i="2"/>
  <c r="K13" i="2" s="1"/>
  <c r="J17" i="2"/>
  <c r="K17" i="2" s="1"/>
  <c r="J52" i="2"/>
  <c r="K52" i="2" s="1"/>
  <c r="J69" i="2"/>
  <c r="K69" i="2" s="1"/>
  <c r="J61" i="2"/>
  <c r="K61" i="2" s="1"/>
  <c r="H90" i="3"/>
  <c r="H75" i="2"/>
  <c r="J75" i="2" s="1"/>
  <c r="K75" i="2" s="1"/>
  <c r="J38" i="2"/>
  <c r="K38" i="2" s="1"/>
  <c r="J62" i="2"/>
  <c r="K62" i="2" s="1"/>
  <c r="J11" i="2"/>
  <c r="K11" i="2" s="1"/>
  <c r="J27" i="2"/>
  <c r="K27" i="2" s="1"/>
  <c r="J47" i="2"/>
  <c r="K47" i="2" s="1"/>
  <c r="J71" i="2"/>
  <c r="K71" i="2" s="1"/>
  <c r="J87" i="3"/>
  <c r="K87" i="3" s="1"/>
  <c r="H90" i="1"/>
  <c r="F78" i="2"/>
  <c r="F90" i="1"/>
  <c r="G78" i="2"/>
  <c r="J50" i="3"/>
  <c r="K50" i="3" s="1"/>
  <c r="G90" i="3"/>
  <c r="J87" i="1"/>
  <c r="K87" i="1" s="1"/>
  <c r="J90" i="1" l="1"/>
  <c r="K90" i="1" s="1"/>
  <c r="H78" i="2"/>
  <c r="J50" i="2"/>
  <c r="K50" i="2" s="1"/>
  <c r="J90" i="3"/>
  <c r="K90" i="3" s="1"/>
  <c r="J78" i="2" l="1"/>
  <c r="K78" i="2" s="1"/>
</calcChain>
</file>

<file path=xl/sharedStrings.xml><?xml version="1.0" encoding="utf-8"?>
<sst xmlns="http://schemas.openxmlformats.org/spreadsheetml/2006/main" count="282" uniqueCount="110">
  <si>
    <t>Route</t>
  </si>
  <si>
    <t>B100</t>
  </si>
  <si>
    <t>B103</t>
  </si>
  <si>
    <t>Q6</t>
  </si>
  <si>
    <t>Q7</t>
  </si>
  <si>
    <t>Q8</t>
  </si>
  <si>
    <t>Q9</t>
  </si>
  <si>
    <t>Q10</t>
  </si>
  <si>
    <t>Q11</t>
  </si>
  <si>
    <t>Q18</t>
  </si>
  <si>
    <t>Q19</t>
  </si>
  <si>
    <t>Q21</t>
  </si>
  <si>
    <t>Q22</t>
  </si>
  <si>
    <t>Q23</t>
  </si>
  <si>
    <t>Q25</t>
  </si>
  <si>
    <t>Q29</t>
  </si>
  <si>
    <t>Q34</t>
  </si>
  <si>
    <t>Q35</t>
  </si>
  <si>
    <t>Q37</t>
  </si>
  <si>
    <t>Q38</t>
  </si>
  <si>
    <t>Q39</t>
  </si>
  <si>
    <t>Q40</t>
  </si>
  <si>
    <t>Q41</t>
  </si>
  <si>
    <t>Q60</t>
  </si>
  <si>
    <t>Q65</t>
  </si>
  <si>
    <t>Q66</t>
  </si>
  <si>
    <t>Q67</t>
  </si>
  <si>
    <t>Q72</t>
  </si>
  <si>
    <t>Q101</t>
  </si>
  <si>
    <t>Q102</t>
  </si>
  <si>
    <t>Q103</t>
  </si>
  <si>
    <t>Q104</t>
  </si>
  <si>
    <t>Q110</t>
  </si>
  <si>
    <t>Q111</t>
  </si>
  <si>
    <t>Q112</t>
  </si>
  <si>
    <t>Q113</t>
  </si>
  <si>
    <t>BM1</t>
  </si>
  <si>
    <t>BM2</t>
  </si>
  <si>
    <t>BM3</t>
  </si>
  <si>
    <t>BM4</t>
  </si>
  <si>
    <t>BM5</t>
  </si>
  <si>
    <t>BxM1</t>
  </si>
  <si>
    <t>BxM2</t>
  </si>
  <si>
    <t>BxM3</t>
  </si>
  <si>
    <t>BxM6</t>
  </si>
  <si>
    <t>BxM7</t>
  </si>
  <si>
    <t>BxM9</t>
  </si>
  <si>
    <t>BxM10</t>
  </si>
  <si>
    <t>BxM11</t>
  </si>
  <si>
    <t>BxM18</t>
  </si>
  <si>
    <t>QM3</t>
  </si>
  <si>
    <t>QM11</t>
  </si>
  <si>
    <t>QM15</t>
  </si>
  <si>
    <t>QM16</t>
  </si>
  <si>
    <t>QM17</t>
  </si>
  <si>
    <t>QM18</t>
  </si>
  <si>
    <t>QM21</t>
  </si>
  <si>
    <t>Express Routes</t>
  </si>
  <si>
    <t>Local Routes</t>
  </si>
  <si>
    <t>Average Weekday MTA Bus Ridership</t>
  </si>
  <si>
    <t>Average Weekend (Saturday + Sunday) MTA Bus Ridership</t>
  </si>
  <si>
    <t>Annual MTA Bus Ridership</t>
  </si>
  <si>
    <t>Adjustment</t>
  </si>
  <si>
    <t>Local Total</t>
  </si>
  <si>
    <t>Express Total</t>
  </si>
  <si>
    <t>Grand Total</t>
  </si>
  <si>
    <t>Q49</t>
  </si>
  <si>
    <t>Q64</t>
  </si>
  <si>
    <t>Q69</t>
  </si>
  <si>
    <t>Q100</t>
  </si>
  <si>
    <t>Route Q114 began operating on 8/31/14.</t>
  </si>
  <si>
    <t>Route Q103 weekend service began operating on 6/29/2014.</t>
  </si>
  <si>
    <t>Ridership Notes</t>
  </si>
  <si>
    <t>Note</t>
  </si>
  <si>
    <t>Bx23</t>
  </si>
  <si>
    <t>Q33</t>
  </si>
  <si>
    <t>Q50</t>
  </si>
  <si>
    <t>Q114</t>
  </si>
  <si>
    <t>QM7</t>
  </si>
  <si>
    <t>QM8</t>
  </si>
  <si>
    <t>QM25</t>
  </si>
  <si>
    <t>BxM4</t>
  </si>
  <si>
    <t>QM1 / QM31</t>
  </si>
  <si>
    <t>QM2 / QM32</t>
  </si>
  <si>
    <t>QM5 / QM35</t>
  </si>
  <si>
    <t>QM6 / QM36</t>
  </si>
  <si>
    <t>QM10 / QM40</t>
  </si>
  <si>
    <t>QM12 / QM42</t>
  </si>
  <si>
    <t>QM4 / QM44</t>
  </si>
  <si>
    <t>QM24 / QM34</t>
  </si>
  <si>
    <t xml:space="preserve">     QM4- 3rd Avenue variant renamed QM44</t>
  </si>
  <si>
    <t xml:space="preserve">     QM24 - 3rd Avenue variant renamed QM34</t>
  </si>
  <si>
    <t xml:space="preserve">     QM1 - 3rd Avenue variant renamed QM31</t>
  </si>
  <si>
    <t xml:space="preserve">     QM2 - 3rd Avenue variant renamed QM32</t>
  </si>
  <si>
    <t xml:space="preserve">     QM5 - 3rd Avenue variant renamed QM35</t>
  </si>
  <si>
    <t xml:space="preserve">     QM6 - 3rd Avenue variant renamed QM36</t>
  </si>
  <si>
    <t xml:space="preserve">     QM10 - 3rd Avenue variant renamed QM40</t>
  </si>
  <si>
    <t xml:space="preserve">     QM12 - 3rd Avenue variant renamed QM42</t>
  </si>
  <si>
    <t>Route Q70 to LGA began operating on 9/8/13.  Route Q33 was shortened to Ditmars Blvd the same day.  On 9/25/2016, Q70 Select Bus Service replaced Q70 local service.</t>
  </si>
  <si>
    <t>Q47</t>
  </si>
  <si>
    <t>BxM8</t>
  </si>
  <si>
    <t>QM20</t>
  </si>
  <si>
    <t>Q52/53Lcl/SBS</t>
  </si>
  <si>
    <t>In September 2016, the 3rd Avenue variants of the following express routes were relabeled (the 6th Avenue variants retained their original names):</t>
  </si>
  <si>
    <t>In July 2016, the 3rd Avenue variants of the following express routes were relabeled (the 6th Avenue variants retained their original names):</t>
  </si>
  <si>
    <r>
      <t xml:space="preserve">The Q52/53 SBS began operating on November 12, 2017, </t>
    </r>
    <r>
      <rPr>
        <b/>
        <sz val="10"/>
        <rFont val="Arial"/>
        <family val="2"/>
      </rPr>
      <t>replacing</t>
    </r>
    <r>
      <rPr>
        <sz val="10"/>
        <rFont val="Arial"/>
        <family val="2"/>
      </rPr>
      <t xml:space="preserve"> Q52 and Q53 local service</t>
    </r>
  </si>
  <si>
    <t>2018 - 2019 Change</t>
  </si>
  <si>
    <t>2019 Rank</t>
  </si>
  <si>
    <t>Q70SBS</t>
  </si>
  <si>
    <t>MTA Bus Routes that were changed between 2014 and 2019 shown in blue; see "Notes" for details.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</si>
</sst>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\+#,##0;\-#,##0"/>
    <numFmt numFmtId="166" formatCode="\+0.0%;\-0.0%"/>
    <numFmt numFmtId="167" formatCode="0_);\(0\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u/>
      <sz val="10"/>
      <color indexed="12"/>
      <name val="Arial"/>
      <family val="2"/>
    </font>
    <font>
      <b/>
      <sz val="10"/>
      <color indexed="63"/>
      <name val="Helvetica"/>
      <family val="2"/>
    </font>
    <font>
      <b/>
      <i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4" fillId="0" borderId="1" xfId="0" applyFont="1" applyBorder="1"/>
    <xf numFmtId="3" fontId="0" fillId="0" borderId="0" xfId="0" applyNumberFormat="1"/>
    <xf numFmtId="164" fontId="2" fillId="0" borderId="0" xfId="1" applyNumberFormat="1"/>
    <xf numFmtId="164" fontId="0" fillId="0" borderId="0" xfId="1" applyNumberFormat="1" applyFont="1"/>
    <xf numFmtId="0" fontId="4" fillId="0" borderId="1" xfId="0" applyFont="1" applyBorder="1" applyAlignment="1">
      <alignment horizontal="center"/>
    </xf>
    <xf numFmtId="17" fontId="6" fillId="2" borderId="0" xfId="0" applyNumberFormat="1" applyFont="1" applyFill="1" applyBorder="1" applyAlignment="1"/>
    <xf numFmtId="1" fontId="7" fillId="2" borderId="0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3" fontId="6" fillId="0" borderId="0" xfId="0" applyNumberFormat="1" applyFont="1" applyBorder="1"/>
    <xf numFmtId="3" fontId="0" fillId="0" borderId="0" xfId="0" applyNumberFormat="1" applyBorder="1"/>
    <xf numFmtId="165" fontId="0" fillId="0" borderId="0" xfId="0" applyNumberFormat="1" applyBorder="1"/>
    <xf numFmtId="166" fontId="0" fillId="0" borderId="0" xfId="0" applyNumberFormat="1" applyBorder="1"/>
    <xf numFmtId="0" fontId="0" fillId="0" borderId="0" xfId="0" applyBorder="1"/>
    <xf numFmtId="0" fontId="4" fillId="0" borderId="0" xfId="0" applyFont="1"/>
    <xf numFmtId="0" fontId="4" fillId="0" borderId="0" xfId="0" applyFont="1" applyBorder="1"/>
    <xf numFmtId="164" fontId="4" fillId="0" borderId="0" xfId="1" applyNumberFormat="1" applyFont="1"/>
    <xf numFmtId="0" fontId="4" fillId="0" borderId="0" xfId="0" applyFont="1" applyBorder="1" applyAlignment="1">
      <alignment wrapText="1"/>
    </xf>
    <xf numFmtId="3" fontId="4" fillId="0" borderId="0" xfId="0" applyNumberFormat="1" applyFont="1"/>
    <xf numFmtId="164" fontId="4" fillId="0" borderId="0" xfId="0" applyNumberFormat="1" applyFont="1"/>
    <xf numFmtId="3" fontId="9" fillId="0" borderId="0" xfId="0" applyNumberFormat="1" applyFont="1" applyAlignment="1">
      <alignment horizontal="center" vertical="top" wrapText="1"/>
    </xf>
    <xf numFmtId="0" fontId="5" fillId="0" borderId="0" xfId="0" applyFont="1" applyBorder="1"/>
    <xf numFmtId="164" fontId="0" fillId="0" borderId="0" xfId="0" applyNumberFormat="1" applyFont="1"/>
    <xf numFmtId="165" fontId="4" fillId="0" borderId="0" xfId="0" applyNumberFormat="1" applyFont="1" applyBorder="1"/>
    <xf numFmtId="166" fontId="4" fillId="0" borderId="0" xfId="0" applyNumberFormat="1" applyFont="1" applyBorder="1"/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Alignment="1">
      <alignment wrapText="1"/>
    </xf>
    <xf numFmtId="3" fontId="4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1" applyNumberFormat="1" applyFont="1" applyAlignment="1">
      <alignment horizontal="center"/>
    </xf>
    <xf numFmtId="167" fontId="0" fillId="0" borderId="0" xfId="1" applyNumberFormat="1" applyFont="1" applyAlignment="1">
      <alignment horizontal="center"/>
    </xf>
    <xf numFmtId="0" fontId="0" fillId="0" borderId="0" xfId="0" applyAlignment="1">
      <alignment vertical="top"/>
    </xf>
    <xf numFmtId="164" fontId="0" fillId="0" borderId="0" xfId="0" applyNumberFormat="1"/>
    <xf numFmtId="37" fontId="0" fillId="0" borderId="0" xfId="1" applyNumberFormat="1" applyFont="1"/>
    <xf numFmtId="0" fontId="4" fillId="0" borderId="1" xfId="0" applyFont="1" applyBorder="1" applyAlignment="1">
      <alignment horizontal="center" wrapText="1"/>
    </xf>
    <xf numFmtId="0" fontId="10" fillId="0" borderId="0" xfId="0" applyFont="1" applyAlignment="1">
      <alignment horizontal="left" vertical="top"/>
    </xf>
  </cellXfs>
  <cellStyles count="3">
    <cellStyle name="Comma" xfId="1" builtinId="3"/>
    <cellStyle name="Normal" xfId="0" builtinId="0"/>
    <cellStyle name="Normal 2" xfId="2" xr:uid="{B70DC1CC-1DFB-47F4-A977-7DE25915349D}"/>
  </cellStyles>
  <dxfs count="8">
    <dxf>
      <font>
        <color rgb="FF3366FF"/>
      </font>
    </dxf>
    <dxf>
      <font>
        <color rgb="FF3366FF"/>
      </font>
    </dxf>
    <dxf>
      <font>
        <color rgb="FF3366FF"/>
      </font>
    </dxf>
    <dxf>
      <font>
        <color rgb="FF3366FF"/>
      </font>
    </dxf>
    <dxf>
      <font>
        <color rgb="FF3366FF"/>
      </font>
    </dxf>
    <dxf>
      <font>
        <color rgb="FF3366FF"/>
      </font>
    </dxf>
    <dxf>
      <font>
        <color rgb="FF3366FF"/>
      </font>
    </dxf>
    <dxf>
      <font>
        <color rgb="FF3366FF"/>
      </font>
    </dxf>
  </dxfs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9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92" sqref="A92"/>
    </sheetView>
  </sheetViews>
  <sheetFormatPr defaultRowHeight="12.75" x14ac:dyDescent="0.2"/>
  <cols>
    <col min="1" max="1" width="14.5703125" style="14" bestFit="1" customWidth="1"/>
    <col min="2" max="2" width="5.42578125" customWidth="1"/>
    <col min="3" max="8" width="7.7109375" customWidth="1"/>
    <col min="9" max="9" width="2.7109375" customWidth="1"/>
    <col min="10" max="10" width="7.28515625" bestFit="1" customWidth="1"/>
    <col min="11" max="11" width="9" customWidth="1"/>
    <col min="12" max="12" width="10.140625" bestFit="1" customWidth="1"/>
    <col min="14" max="14" width="12.28515625" customWidth="1"/>
  </cols>
  <sheetData>
    <row r="1" spans="1:12" s="14" customFormat="1" ht="15.75" x14ac:dyDescent="0.25">
      <c r="A1" s="10" t="s">
        <v>59</v>
      </c>
      <c r="B1" s="11"/>
      <c r="C1" s="11"/>
      <c r="D1" s="11"/>
      <c r="E1" s="11"/>
      <c r="F1" s="11"/>
      <c r="G1" s="11"/>
      <c r="H1" s="11"/>
      <c r="I1" s="11"/>
      <c r="J1" s="11"/>
      <c r="K1" s="12"/>
      <c r="L1" s="13"/>
    </row>
    <row r="2" spans="1:12" ht="27" customHeight="1" thickBot="1" x14ac:dyDescent="0.25">
      <c r="A2" s="1" t="s">
        <v>0</v>
      </c>
      <c r="B2" s="5" t="s">
        <v>73</v>
      </c>
      <c r="C2" s="5">
        <v>2014</v>
      </c>
      <c r="D2" s="5">
        <v>2015</v>
      </c>
      <c r="E2" s="5">
        <v>2016</v>
      </c>
      <c r="F2" s="5">
        <v>2017</v>
      </c>
      <c r="G2" s="5">
        <v>2018</v>
      </c>
      <c r="H2" s="5">
        <v>2019</v>
      </c>
      <c r="I2" s="5"/>
      <c r="J2" s="37" t="s">
        <v>106</v>
      </c>
      <c r="K2" s="37"/>
      <c r="L2" s="1" t="s">
        <v>107</v>
      </c>
    </row>
    <row r="3" spans="1:12" s="9" customFormat="1" ht="15.75" x14ac:dyDescent="0.25">
      <c r="A3" s="6" t="s">
        <v>58</v>
      </c>
      <c r="B3" s="7"/>
      <c r="C3" s="7"/>
      <c r="D3" s="7"/>
      <c r="E3" s="7"/>
      <c r="F3" s="7"/>
      <c r="G3" s="7"/>
      <c r="H3" s="7"/>
      <c r="I3" s="7"/>
      <c r="J3" s="7"/>
      <c r="K3" s="8"/>
      <c r="L3" s="8"/>
    </row>
    <row r="4" spans="1:12" x14ac:dyDescent="0.2">
      <c r="A4" s="14" t="s">
        <v>1</v>
      </c>
      <c r="B4" s="31"/>
      <c r="C4" s="11">
        <v>4967.5600000000004</v>
      </c>
      <c r="D4" s="11">
        <v>5279.27</v>
      </c>
      <c r="E4" s="11">
        <v>5387.17</v>
      </c>
      <c r="F4" s="11">
        <v>5207.5612640948621</v>
      </c>
      <c r="G4" s="11">
        <v>5019.8031496062995</v>
      </c>
      <c r="H4" s="11">
        <v>5045.3568999999998</v>
      </c>
      <c r="I4" s="2"/>
      <c r="J4" s="12">
        <f>IF(AND(G4=0,H4=0),"",H4-G4)</f>
        <v>25.553750393700284</v>
      </c>
      <c r="K4" s="13">
        <f>IFERROR(J4/G4,"")</f>
        <v>5.0905881430239851E-3</v>
      </c>
      <c r="L4">
        <v>30</v>
      </c>
    </row>
    <row r="5" spans="1:12" x14ac:dyDescent="0.2">
      <c r="A5" s="14" t="s">
        <v>2</v>
      </c>
      <c r="B5" s="31"/>
      <c r="C5" s="11">
        <v>13788.07</v>
      </c>
      <c r="D5" s="11">
        <v>14213.86</v>
      </c>
      <c r="E5" s="11">
        <v>14448.18</v>
      </c>
      <c r="F5" s="11">
        <v>13956.035564051381</v>
      </c>
      <c r="G5" s="11">
        <v>13684.803149606299</v>
      </c>
      <c r="H5" s="11">
        <v>13239.7791</v>
      </c>
      <c r="I5" s="2"/>
      <c r="J5" s="12">
        <f t="shared" ref="J5:J68" si="0">IF(AND(G5=0,H5=0),"",H5-G5)</f>
        <v>-445.02404960629974</v>
      </c>
      <c r="K5" s="13">
        <f t="shared" ref="K5:K68" si="1">IFERROR(J5/G5,"")</f>
        <v>-3.251957991219645E-2</v>
      </c>
      <c r="L5">
        <v>8</v>
      </c>
    </row>
    <row r="6" spans="1:12" x14ac:dyDescent="0.2">
      <c r="A6" s="14" t="s">
        <v>74</v>
      </c>
      <c r="B6" s="32"/>
      <c r="C6" s="11">
        <v>3680.55</v>
      </c>
      <c r="D6" s="11">
        <v>3787.61</v>
      </c>
      <c r="E6" s="11">
        <v>3829.23</v>
      </c>
      <c r="F6" s="11">
        <v>3825.8181802766794</v>
      </c>
      <c r="G6" s="11">
        <v>3721.2244094488187</v>
      </c>
      <c r="H6" s="11">
        <v>3793.3362999999999</v>
      </c>
      <c r="I6" s="2"/>
      <c r="J6" s="12">
        <f t="shared" si="0"/>
        <v>72.111890551181205</v>
      </c>
      <c r="K6" s="13">
        <f t="shared" si="1"/>
        <v>1.9378538517611812E-2</v>
      </c>
      <c r="L6">
        <v>39</v>
      </c>
    </row>
    <row r="7" spans="1:12" x14ac:dyDescent="0.2">
      <c r="A7" s="14" t="s">
        <v>3</v>
      </c>
      <c r="B7" s="31"/>
      <c r="C7" s="11">
        <v>11598.99</v>
      </c>
      <c r="D7" s="11">
        <v>11398.31</v>
      </c>
      <c r="E7" s="11">
        <v>11333.55</v>
      </c>
      <c r="F7" s="11">
        <v>10736.86165262846</v>
      </c>
      <c r="G7" s="11">
        <v>10669.641732283464</v>
      </c>
      <c r="H7" s="11">
        <v>10720.364100000001</v>
      </c>
      <c r="I7" s="2"/>
      <c r="J7" s="12">
        <f t="shared" si="0"/>
        <v>50.72236771653661</v>
      </c>
      <c r="K7" s="13">
        <f t="shared" si="1"/>
        <v>4.7538960528603668E-3</v>
      </c>
      <c r="L7">
        <v>9</v>
      </c>
    </row>
    <row r="8" spans="1:12" x14ac:dyDescent="0.2">
      <c r="A8" s="14" t="s">
        <v>4</v>
      </c>
      <c r="B8" s="31"/>
      <c r="C8" s="11">
        <v>5225.3900000000003</v>
      </c>
      <c r="D8" s="11">
        <v>5146.03</v>
      </c>
      <c r="E8" s="11">
        <v>5341.22</v>
      </c>
      <c r="F8" s="11">
        <v>5322.6363679644264</v>
      </c>
      <c r="G8" s="11">
        <v>5039.3661417322837</v>
      </c>
      <c r="H8" s="11">
        <v>4908.0562</v>
      </c>
      <c r="I8" s="2"/>
      <c r="J8" s="12">
        <f t="shared" si="0"/>
        <v>-131.30994173228373</v>
      </c>
      <c r="K8" s="13">
        <f t="shared" si="1"/>
        <v>-2.6056836919403897E-2</v>
      </c>
      <c r="L8">
        <v>31</v>
      </c>
    </row>
    <row r="9" spans="1:12" x14ac:dyDescent="0.2">
      <c r="A9" s="14" t="s">
        <v>5</v>
      </c>
      <c r="B9" s="31"/>
      <c r="C9" s="11">
        <v>10505.8</v>
      </c>
      <c r="D9" s="11">
        <v>10456.67</v>
      </c>
      <c r="E9" s="11">
        <v>10695.94</v>
      </c>
      <c r="F9" s="11">
        <v>10331.007901146244</v>
      </c>
      <c r="G9" s="11">
        <v>10175.708661417322</v>
      </c>
      <c r="H9" s="11">
        <v>10097.5254</v>
      </c>
      <c r="I9" s="2"/>
      <c r="J9" s="12">
        <f t="shared" si="0"/>
        <v>-78.183261417321773</v>
      </c>
      <c r="K9" s="13">
        <f t="shared" si="1"/>
        <v>-7.6833234931110959E-3</v>
      </c>
      <c r="L9">
        <v>11</v>
      </c>
    </row>
    <row r="10" spans="1:12" x14ac:dyDescent="0.2">
      <c r="A10" s="14" t="s">
        <v>6</v>
      </c>
      <c r="B10" s="31"/>
      <c r="C10" s="11">
        <v>5146.8900000000003</v>
      </c>
      <c r="D10" s="11">
        <v>5175.1899999999996</v>
      </c>
      <c r="E10" s="11">
        <v>5049.59</v>
      </c>
      <c r="F10" s="11">
        <v>4848.0592822608696</v>
      </c>
      <c r="G10" s="11">
        <v>4644.822834645669</v>
      </c>
      <c r="H10" s="11">
        <v>4579.3768</v>
      </c>
      <c r="I10" s="2"/>
      <c r="J10" s="12">
        <f t="shared" si="0"/>
        <v>-65.446034645668988</v>
      </c>
      <c r="K10" s="13">
        <f t="shared" si="1"/>
        <v>-1.4090103535813664E-2</v>
      </c>
      <c r="L10">
        <v>34</v>
      </c>
    </row>
    <row r="11" spans="1:12" x14ac:dyDescent="0.2">
      <c r="A11" s="14" t="s">
        <v>7</v>
      </c>
      <c r="B11" s="31"/>
      <c r="C11" s="11">
        <v>23193.98</v>
      </c>
      <c r="D11" s="11">
        <v>22748.77</v>
      </c>
      <c r="E11" s="11">
        <v>23362.89</v>
      </c>
      <c r="F11" s="11">
        <v>22981.407100142293</v>
      </c>
      <c r="G11" s="11">
        <v>22011.633858267716</v>
      </c>
      <c r="H11" s="11">
        <v>21176.1198</v>
      </c>
      <c r="I11" s="2"/>
      <c r="J11" s="12">
        <f t="shared" si="0"/>
        <v>-835.51405826771588</v>
      </c>
      <c r="K11" s="13">
        <f t="shared" si="1"/>
        <v>-3.795783918847493E-2</v>
      </c>
      <c r="L11">
        <v>1</v>
      </c>
    </row>
    <row r="12" spans="1:12" x14ac:dyDescent="0.2">
      <c r="A12" s="14" t="s">
        <v>8</v>
      </c>
      <c r="B12" s="31"/>
      <c r="C12" s="11">
        <v>4802.8999999999996</v>
      </c>
      <c r="D12" s="11">
        <v>4761.29</v>
      </c>
      <c r="E12" s="11">
        <v>5004.17</v>
      </c>
      <c r="F12" s="11">
        <v>4902.8695711897235</v>
      </c>
      <c r="G12" s="11">
        <v>4223.1614173228345</v>
      </c>
      <c r="H12" s="11">
        <v>4238.5051999999996</v>
      </c>
      <c r="I12" s="2"/>
      <c r="J12" s="12">
        <f t="shared" si="0"/>
        <v>15.343782677165109</v>
      </c>
      <c r="K12" s="13">
        <f t="shared" si="1"/>
        <v>3.6332456093738203E-3</v>
      </c>
      <c r="L12">
        <v>35</v>
      </c>
    </row>
    <row r="13" spans="1:12" x14ac:dyDescent="0.2">
      <c r="A13" s="14" t="s">
        <v>9</v>
      </c>
      <c r="B13" s="31"/>
      <c r="C13" s="11">
        <v>8661.61</v>
      </c>
      <c r="D13" s="11">
        <v>8665.31</v>
      </c>
      <c r="E13" s="11">
        <v>8779.76</v>
      </c>
      <c r="F13" s="11">
        <v>8176.0711394782611</v>
      </c>
      <c r="G13" s="11">
        <v>7982.858267716535</v>
      </c>
      <c r="H13" s="11">
        <v>8707.1627000000008</v>
      </c>
      <c r="I13" s="2"/>
      <c r="J13" s="12">
        <f t="shared" si="0"/>
        <v>724.30443228346576</v>
      </c>
      <c r="K13" s="13">
        <f t="shared" si="1"/>
        <v>9.0732467994906557E-2</v>
      </c>
      <c r="L13">
        <v>13</v>
      </c>
    </row>
    <row r="14" spans="1:12" x14ac:dyDescent="0.2">
      <c r="A14" s="14" t="s">
        <v>10</v>
      </c>
      <c r="B14" s="31"/>
      <c r="C14" s="11">
        <v>3087.76</v>
      </c>
      <c r="D14" s="11">
        <v>3305.27</v>
      </c>
      <c r="E14" s="11">
        <v>3466.98</v>
      </c>
      <c r="F14" s="11">
        <v>3559.3201676363637</v>
      </c>
      <c r="G14" s="11">
        <v>3741.5708661417325</v>
      </c>
      <c r="H14" s="11">
        <v>3253.0304000000001</v>
      </c>
      <c r="I14" s="2"/>
      <c r="J14" s="12">
        <f t="shared" si="0"/>
        <v>-488.5404661417324</v>
      </c>
      <c r="K14" s="13">
        <f t="shared" si="1"/>
        <v>-0.13057095097747273</v>
      </c>
      <c r="L14">
        <v>41</v>
      </c>
    </row>
    <row r="15" spans="1:12" x14ac:dyDescent="0.2">
      <c r="A15" s="14" t="s">
        <v>11</v>
      </c>
      <c r="B15" s="31"/>
      <c r="C15" s="11">
        <v>2855.98</v>
      </c>
      <c r="D15" s="11">
        <v>2845.92</v>
      </c>
      <c r="E15" s="11">
        <v>2926.19</v>
      </c>
      <c r="F15" s="11">
        <v>2866.5691573241106</v>
      </c>
      <c r="G15" s="11">
        <v>2420.3228346456694</v>
      </c>
      <c r="H15" s="11">
        <v>2470.4540000000002</v>
      </c>
      <c r="I15" s="2"/>
      <c r="J15" s="12">
        <f t="shared" si="0"/>
        <v>50.131165354330733</v>
      </c>
      <c r="K15" s="13">
        <f t="shared" si="1"/>
        <v>2.0712594467452453E-2</v>
      </c>
      <c r="L15">
        <v>44</v>
      </c>
    </row>
    <row r="16" spans="1:12" x14ac:dyDescent="0.2">
      <c r="A16" s="14" t="s">
        <v>12</v>
      </c>
      <c r="B16" s="31"/>
      <c r="C16" s="11">
        <v>6836.58</v>
      </c>
      <c r="D16" s="11">
        <v>7085.57</v>
      </c>
      <c r="E16" s="11">
        <v>7246.61</v>
      </c>
      <c r="F16" s="11">
        <v>6748.1264842450591</v>
      </c>
      <c r="G16" s="11">
        <v>6362.0905511811025</v>
      </c>
      <c r="H16" s="11">
        <v>6046.0847000000003</v>
      </c>
      <c r="I16" s="2"/>
      <c r="J16" s="12">
        <f t="shared" si="0"/>
        <v>-316.00585118110212</v>
      </c>
      <c r="K16" s="13">
        <f t="shared" si="1"/>
        <v>-4.9670127867393624E-2</v>
      </c>
      <c r="L16">
        <v>23</v>
      </c>
    </row>
    <row r="17" spans="1:12" x14ac:dyDescent="0.2">
      <c r="A17" s="14" t="s">
        <v>13</v>
      </c>
      <c r="B17" s="31"/>
      <c r="C17" s="11">
        <v>16127.91</v>
      </c>
      <c r="D17" s="11">
        <v>16021.29</v>
      </c>
      <c r="E17" s="11">
        <v>16059.42</v>
      </c>
      <c r="F17" s="11">
        <v>15719.264833924901</v>
      </c>
      <c r="G17" s="11">
        <v>16796.259842519685</v>
      </c>
      <c r="H17" s="11">
        <v>16907.5216</v>
      </c>
      <c r="I17" s="2"/>
      <c r="J17" s="12">
        <f t="shared" si="0"/>
        <v>111.26175748031528</v>
      </c>
      <c r="K17" s="13">
        <f t="shared" si="1"/>
        <v>6.6241983943744701E-3</v>
      </c>
      <c r="L17">
        <v>5</v>
      </c>
    </row>
    <row r="18" spans="1:12" x14ac:dyDescent="0.2">
      <c r="A18" s="14" t="s">
        <v>14</v>
      </c>
      <c r="B18" s="31"/>
      <c r="C18" s="11">
        <v>19567.32</v>
      </c>
      <c r="D18" s="11">
        <v>20309.240000000002</v>
      </c>
      <c r="E18" s="11">
        <v>20083.27</v>
      </c>
      <c r="F18" s="11">
        <v>19403.569170964431</v>
      </c>
      <c r="G18" s="11">
        <v>19733.834645669293</v>
      </c>
      <c r="H18" s="11">
        <v>19780.635999999999</v>
      </c>
      <c r="I18" s="2"/>
      <c r="J18" s="12">
        <f t="shared" si="0"/>
        <v>46.80135433070609</v>
      </c>
      <c r="K18" s="13">
        <f t="shared" si="1"/>
        <v>2.3716300035470767E-3</v>
      </c>
      <c r="L18">
        <v>4</v>
      </c>
    </row>
    <row r="19" spans="1:12" x14ac:dyDescent="0.2">
      <c r="A19" s="14" t="s">
        <v>15</v>
      </c>
      <c r="B19" s="31"/>
      <c r="C19" s="11">
        <v>5327.42</v>
      </c>
      <c r="D19" s="11">
        <v>5297.8</v>
      </c>
      <c r="E19" s="11">
        <v>5401.91</v>
      </c>
      <c r="F19" s="11">
        <v>5160.4624533083006</v>
      </c>
      <c r="G19" s="11">
        <v>4898.8700787401576</v>
      </c>
      <c r="H19" s="11">
        <v>5062.7593999999999</v>
      </c>
      <c r="I19" s="2"/>
      <c r="J19" s="12">
        <f t="shared" si="0"/>
        <v>163.88932125984229</v>
      </c>
      <c r="K19" s="13">
        <f t="shared" si="1"/>
        <v>3.3454514740262252E-2</v>
      </c>
      <c r="L19">
        <v>29</v>
      </c>
    </row>
    <row r="20" spans="1:12" x14ac:dyDescent="0.2">
      <c r="A20" s="22" t="s">
        <v>75</v>
      </c>
      <c r="B20" s="31">
        <v>2</v>
      </c>
      <c r="C20" s="11">
        <v>7660.04</v>
      </c>
      <c r="D20" s="11">
        <v>7738.48</v>
      </c>
      <c r="E20" s="11">
        <v>7773.07</v>
      </c>
      <c r="F20" s="11">
        <v>7384.7905161383396</v>
      </c>
      <c r="G20" s="11">
        <v>7137.7362204724413</v>
      </c>
      <c r="H20" s="11">
        <v>7321.9467999999997</v>
      </c>
      <c r="I20" s="2"/>
      <c r="J20" s="12">
        <f t="shared" si="0"/>
        <v>184.21057952755837</v>
      </c>
      <c r="K20" s="13">
        <f t="shared" si="1"/>
        <v>2.5807983629208085E-2</v>
      </c>
      <c r="L20">
        <v>19</v>
      </c>
    </row>
    <row r="21" spans="1:12" x14ac:dyDescent="0.2">
      <c r="A21" s="14" t="s">
        <v>16</v>
      </c>
      <c r="B21" s="31"/>
      <c r="C21" s="11">
        <v>7218.13</v>
      </c>
      <c r="D21" s="11">
        <v>7069.23</v>
      </c>
      <c r="E21" s="11">
        <v>6941.27</v>
      </c>
      <c r="F21" s="11">
        <v>6523.442694391304</v>
      </c>
      <c r="G21" s="11">
        <v>6722.6692913385823</v>
      </c>
      <c r="H21" s="11">
        <v>6839.2543999999998</v>
      </c>
      <c r="I21" s="2"/>
      <c r="J21" s="12">
        <f t="shared" si="0"/>
        <v>116.58510866141751</v>
      </c>
      <c r="K21" s="13">
        <f t="shared" si="1"/>
        <v>1.7342085949642736E-2</v>
      </c>
      <c r="L21">
        <v>21</v>
      </c>
    </row>
    <row r="22" spans="1:12" x14ac:dyDescent="0.2">
      <c r="A22" s="14" t="s">
        <v>17</v>
      </c>
      <c r="B22" s="31"/>
      <c r="C22" s="11">
        <v>4305.58</v>
      </c>
      <c r="D22" s="11">
        <v>4382.67</v>
      </c>
      <c r="E22" s="11">
        <v>4426.3900000000003</v>
      </c>
      <c r="F22" s="11">
        <v>4142.8221355928854</v>
      </c>
      <c r="G22" s="11">
        <v>3999.2086614173227</v>
      </c>
      <c r="H22" s="11">
        <v>3953.9393</v>
      </c>
      <c r="I22" s="2"/>
      <c r="J22" s="12">
        <f t="shared" si="0"/>
        <v>-45.269361417322671</v>
      </c>
      <c r="K22" s="13">
        <f t="shared" si="1"/>
        <v>-1.1319579759381491E-2</v>
      </c>
      <c r="L22">
        <v>37</v>
      </c>
    </row>
    <row r="23" spans="1:12" x14ac:dyDescent="0.2">
      <c r="A23" s="14" t="s">
        <v>18</v>
      </c>
      <c r="B23" s="31"/>
      <c r="C23" s="11">
        <v>7455.29</v>
      </c>
      <c r="D23" s="11">
        <v>7612.22</v>
      </c>
      <c r="E23" s="11">
        <v>7841.82</v>
      </c>
      <c r="F23" s="11">
        <v>7841.4347778537549</v>
      </c>
      <c r="G23" s="11">
        <v>7546.5748031496059</v>
      </c>
      <c r="H23" s="11">
        <v>7876.2362999999996</v>
      </c>
      <c r="I23" s="2"/>
      <c r="J23" s="12">
        <f t="shared" si="0"/>
        <v>329.66149685039363</v>
      </c>
      <c r="K23" s="13">
        <f t="shared" si="1"/>
        <v>4.3683592285179172E-2</v>
      </c>
      <c r="L23">
        <v>18</v>
      </c>
    </row>
    <row r="24" spans="1:12" x14ac:dyDescent="0.2">
      <c r="A24" s="14" t="s">
        <v>19</v>
      </c>
      <c r="B24" s="31"/>
      <c r="C24" s="11">
        <v>7997.61</v>
      </c>
      <c r="D24" s="11">
        <v>8393.5300000000007</v>
      </c>
      <c r="E24" s="11">
        <v>8464.77</v>
      </c>
      <c r="F24" s="11">
        <v>7988.9288536798422</v>
      </c>
      <c r="G24" s="11">
        <v>8080.9055118110236</v>
      </c>
      <c r="H24" s="11">
        <v>8400.2955000000002</v>
      </c>
      <c r="I24" s="2"/>
      <c r="J24" s="12">
        <f t="shared" si="0"/>
        <v>319.38998818897653</v>
      </c>
      <c r="K24" s="13">
        <f t="shared" si="1"/>
        <v>3.9524034493678611E-2</v>
      </c>
      <c r="L24">
        <v>16</v>
      </c>
    </row>
    <row r="25" spans="1:12" x14ac:dyDescent="0.2">
      <c r="A25" s="14" t="s">
        <v>20</v>
      </c>
      <c r="B25" s="31"/>
      <c r="C25" s="11">
        <v>5662.27</v>
      </c>
      <c r="D25" s="11">
        <v>5504.14</v>
      </c>
      <c r="E25" s="11">
        <v>5548.33</v>
      </c>
      <c r="F25" s="11">
        <v>5391.9328078932804</v>
      </c>
      <c r="G25" s="11">
        <v>5252.4881889763783</v>
      </c>
      <c r="H25" s="11">
        <v>5188.6729999999998</v>
      </c>
      <c r="I25" s="2"/>
      <c r="J25" s="12">
        <f t="shared" si="0"/>
        <v>-63.815188976378522</v>
      </c>
      <c r="K25" s="13">
        <f t="shared" si="1"/>
        <v>-1.2149515939952076E-2</v>
      </c>
      <c r="L25">
        <v>27</v>
      </c>
    </row>
    <row r="26" spans="1:12" x14ac:dyDescent="0.2">
      <c r="A26" s="14" t="s">
        <v>21</v>
      </c>
      <c r="B26" s="31"/>
      <c r="C26" s="11">
        <v>4908.8900000000003</v>
      </c>
      <c r="D26" s="11">
        <v>4880.51</v>
      </c>
      <c r="E26" s="11">
        <v>4975.53</v>
      </c>
      <c r="F26" s="11">
        <v>4813.7549439604745</v>
      </c>
      <c r="G26" s="11">
        <v>4673.1732283464571</v>
      </c>
      <c r="H26" s="11">
        <v>4619.9858000000004</v>
      </c>
      <c r="I26" s="2"/>
      <c r="J26" s="12">
        <f t="shared" si="0"/>
        <v>-53.187428346456727</v>
      </c>
      <c r="K26" s="13">
        <f t="shared" si="1"/>
        <v>-1.1381437354779254E-2</v>
      </c>
      <c r="L26">
        <v>33</v>
      </c>
    </row>
    <row r="27" spans="1:12" x14ac:dyDescent="0.2">
      <c r="A27" s="14" t="s">
        <v>22</v>
      </c>
      <c r="B27" s="31"/>
      <c r="C27" s="11">
        <v>6933.87</v>
      </c>
      <c r="D27" s="11">
        <v>6796.97</v>
      </c>
      <c r="E27" s="11">
        <v>7203.87</v>
      </c>
      <c r="F27" s="11">
        <v>7061.1699589762848</v>
      </c>
      <c r="G27" s="11">
        <v>7086.7401574803152</v>
      </c>
      <c r="H27" s="11">
        <v>7000.2822999999999</v>
      </c>
      <c r="I27" s="2"/>
      <c r="J27" s="12">
        <f t="shared" si="0"/>
        <v>-86.457857480315397</v>
      </c>
      <c r="K27" s="13">
        <f t="shared" si="1"/>
        <v>-1.2199947445378809E-2</v>
      </c>
      <c r="L27">
        <v>20</v>
      </c>
    </row>
    <row r="28" spans="1:12" x14ac:dyDescent="0.2">
      <c r="A28" s="27" t="s">
        <v>99</v>
      </c>
      <c r="B28" s="31"/>
      <c r="C28" s="11">
        <v>8408.2999999999993</v>
      </c>
      <c r="D28" s="11">
        <v>7680.19</v>
      </c>
      <c r="E28" s="11">
        <v>8043.28</v>
      </c>
      <c r="F28" s="11">
        <v>7887.1660134268759</v>
      </c>
      <c r="G28" s="11">
        <v>8125.7362204724413</v>
      </c>
      <c r="H28" s="11">
        <v>8469.0563999999995</v>
      </c>
      <c r="I28" s="2"/>
      <c r="J28" s="12">
        <f t="shared" si="0"/>
        <v>343.32017952755814</v>
      </c>
      <c r="K28" s="13">
        <f t="shared" si="1"/>
        <v>4.2250962892762603E-2</v>
      </c>
      <c r="L28">
        <v>14</v>
      </c>
    </row>
    <row r="29" spans="1:12" x14ac:dyDescent="0.2">
      <c r="A29" s="27" t="s">
        <v>66</v>
      </c>
      <c r="B29" s="31"/>
      <c r="C29" s="11">
        <v>9337.68</v>
      </c>
      <c r="D29" s="11">
        <v>9248.0400000000009</v>
      </c>
      <c r="E29" s="11">
        <v>9302.61</v>
      </c>
      <c r="F29" s="11">
        <v>8785.600781375495</v>
      </c>
      <c r="G29" s="11">
        <v>8461.1102362204729</v>
      </c>
      <c r="H29" s="11">
        <v>8458.3444</v>
      </c>
      <c r="I29" s="2"/>
      <c r="J29" s="12">
        <f t="shared" si="0"/>
        <v>-2.7658362204729201</v>
      </c>
      <c r="K29" s="13">
        <f t="shared" si="1"/>
        <v>-3.2688809662742352E-4</v>
      </c>
      <c r="L29">
        <v>15</v>
      </c>
    </row>
    <row r="30" spans="1:12" x14ac:dyDescent="0.2">
      <c r="A30" s="14" t="s">
        <v>76</v>
      </c>
      <c r="B30" s="32"/>
      <c r="C30" s="11">
        <v>4438.67</v>
      </c>
      <c r="D30" s="11">
        <v>4637.24</v>
      </c>
      <c r="E30" s="11">
        <v>4690.33</v>
      </c>
      <c r="F30" s="11">
        <v>4664.7588925217387</v>
      </c>
      <c r="G30" s="11">
        <v>4543.5039370078739</v>
      </c>
      <c r="H30" s="11">
        <v>4644.6319000000003</v>
      </c>
      <c r="I30" s="2"/>
      <c r="J30" s="12">
        <f t="shared" si="0"/>
        <v>101.12796299212641</v>
      </c>
      <c r="K30" s="13">
        <f t="shared" si="1"/>
        <v>2.2257703392400772E-2</v>
      </c>
      <c r="L30">
        <v>32</v>
      </c>
    </row>
    <row r="31" spans="1:12" x14ac:dyDescent="0.2">
      <c r="A31" s="27" t="s">
        <v>102</v>
      </c>
      <c r="B31" s="32">
        <v>1</v>
      </c>
      <c r="C31" s="11">
        <v>20073.63</v>
      </c>
      <c r="D31" s="11">
        <v>19770.330000000002</v>
      </c>
      <c r="E31" s="11">
        <v>20108.34</v>
      </c>
      <c r="F31" s="11">
        <v>20614.126479415016</v>
      </c>
      <c r="G31" s="11">
        <v>21623.27559055118</v>
      </c>
      <c r="H31" s="11">
        <v>20363.845700000002</v>
      </c>
      <c r="I31" s="2"/>
      <c r="J31" s="12">
        <f t="shared" si="0"/>
        <v>-1259.4298905511787</v>
      </c>
      <c r="K31" s="13">
        <f t="shared" si="1"/>
        <v>-5.8244176987760236E-2</v>
      </c>
      <c r="L31">
        <v>3</v>
      </c>
    </row>
    <row r="32" spans="1:12" x14ac:dyDescent="0.2">
      <c r="A32" s="14" t="s">
        <v>23</v>
      </c>
      <c r="B32" s="31"/>
      <c r="C32" s="11">
        <v>14119.08</v>
      </c>
      <c r="D32" s="11">
        <v>13986.66</v>
      </c>
      <c r="E32" s="11">
        <v>13761.29</v>
      </c>
      <c r="F32" s="11">
        <v>13976.798407098811</v>
      </c>
      <c r="G32" s="11">
        <v>14144.476377952757</v>
      </c>
      <c r="H32" s="11">
        <v>13629.9619</v>
      </c>
      <c r="I32" s="2"/>
      <c r="J32" s="12">
        <f t="shared" si="0"/>
        <v>-514.51447795275635</v>
      </c>
      <c r="K32" s="13">
        <f t="shared" si="1"/>
        <v>-3.6375646874757347E-2</v>
      </c>
      <c r="L32">
        <v>6</v>
      </c>
    </row>
    <row r="33" spans="1:12" x14ac:dyDescent="0.2">
      <c r="A33" s="27" t="s">
        <v>67</v>
      </c>
      <c r="B33" s="31"/>
      <c r="C33" s="11">
        <v>10253.02</v>
      </c>
      <c r="D33" s="11">
        <v>10044.48</v>
      </c>
      <c r="E33" s="11">
        <v>9730.76</v>
      </c>
      <c r="F33" s="11">
        <v>9051.996045494072</v>
      </c>
      <c r="G33" s="11">
        <v>8575.6338582677163</v>
      </c>
      <c r="H33" s="11">
        <v>8352.2482</v>
      </c>
      <c r="I33" s="2"/>
      <c r="J33" s="12">
        <f t="shared" si="0"/>
        <v>-223.38565826771628</v>
      </c>
      <c r="K33" s="13">
        <f t="shared" si="1"/>
        <v>-2.6048880113083598E-2</v>
      </c>
      <c r="L33">
        <v>17</v>
      </c>
    </row>
    <row r="34" spans="1:12" x14ac:dyDescent="0.2">
      <c r="A34" s="14" t="s">
        <v>24</v>
      </c>
      <c r="B34" s="31"/>
      <c r="C34" s="11">
        <v>20685.13</v>
      </c>
      <c r="D34" s="11">
        <v>21079.89</v>
      </c>
      <c r="E34" s="11">
        <v>21052.07</v>
      </c>
      <c r="F34" s="11">
        <v>20231.739150454545</v>
      </c>
      <c r="G34" s="11">
        <v>20363</v>
      </c>
      <c r="H34" s="11">
        <v>20890.7467</v>
      </c>
      <c r="I34" s="2"/>
      <c r="J34" s="12">
        <f t="shared" si="0"/>
        <v>527.74669999999969</v>
      </c>
      <c r="K34" s="13">
        <f t="shared" si="1"/>
        <v>2.5916942493738628E-2</v>
      </c>
      <c r="L34">
        <v>2</v>
      </c>
    </row>
    <row r="35" spans="1:12" x14ac:dyDescent="0.2">
      <c r="A35" s="14" t="s">
        <v>25</v>
      </c>
      <c r="B35" s="31"/>
      <c r="C35" s="11">
        <v>14105.2</v>
      </c>
      <c r="D35" s="11">
        <v>14052.5</v>
      </c>
      <c r="E35" s="11">
        <v>13824.31</v>
      </c>
      <c r="F35" s="11">
        <v>13747.964434308302</v>
      </c>
      <c r="G35" s="11">
        <v>13998.681102362205</v>
      </c>
      <c r="H35" s="11">
        <v>13427.5407</v>
      </c>
      <c r="I35" s="2"/>
      <c r="J35" s="12">
        <f t="shared" si="0"/>
        <v>-571.14040236220535</v>
      </c>
      <c r="K35" s="13">
        <f t="shared" si="1"/>
        <v>-4.0799586631474045E-2</v>
      </c>
      <c r="L35">
        <v>7</v>
      </c>
    </row>
    <row r="36" spans="1:12" x14ac:dyDescent="0.2">
      <c r="A36" s="14" t="s">
        <v>26</v>
      </c>
      <c r="B36" s="31"/>
      <c r="C36" s="11">
        <v>2809.88</v>
      </c>
      <c r="D36" s="11">
        <v>2848.2</v>
      </c>
      <c r="E36" s="11">
        <v>2767.71</v>
      </c>
      <c r="F36" s="11">
        <v>2498.1185790395257</v>
      </c>
      <c r="G36" s="11">
        <v>2442.2007874015749</v>
      </c>
      <c r="H36" s="11">
        <v>2571.6280000000002</v>
      </c>
      <c r="I36" s="2"/>
      <c r="J36" s="12">
        <f t="shared" si="0"/>
        <v>129.42721259842529</v>
      </c>
      <c r="K36" s="13">
        <f t="shared" si="1"/>
        <v>5.2996139083278153E-2</v>
      </c>
      <c r="L36">
        <v>43</v>
      </c>
    </row>
    <row r="37" spans="1:12" x14ac:dyDescent="0.2">
      <c r="A37" s="27" t="s">
        <v>68</v>
      </c>
      <c r="B37" s="31"/>
      <c r="C37" s="11">
        <v>10101.07</v>
      </c>
      <c r="D37" s="11">
        <v>9827.27</v>
      </c>
      <c r="E37" s="11">
        <v>9848.9699999999993</v>
      </c>
      <c r="F37" s="11">
        <v>9612.5375490434799</v>
      </c>
      <c r="G37" s="11">
        <v>9790.2401574803152</v>
      </c>
      <c r="H37" s="11">
        <v>9735.1751000000004</v>
      </c>
      <c r="I37" s="2"/>
      <c r="J37" s="12">
        <f t="shared" si="0"/>
        <v>-55.065057480314863</v>
      </c>
      <c r="K37" s="13">
        <f t="shared" si="1"/>
        <v>-5.6244848537491642E-3</v>
      </c>
      <c r="L37">
        <v>12</v>
      </c>
    </row>
    <row r="38" spans="1:12" x14ac:dyDescent="0.2">
      <c r="A38" s="27" t="s">
        <v>108</v>
      </c>
      <c r="B38" s="31">
        <v>2</v>
      </c>
      <c r="C38" s="11">
        <v>3418.76</v>
      </c>
      <c r="D38" s="11">
        <v>4048.23</v>
      </c>
      <c r="E38" s="11">
        <v>4183.42</v>
      </c>
      <c r="F38" s="11">
        <v>4670.3015379164744</v>
      </c>
      <c r="G38" s="11">
        <v>5089.7823809810261</v>
      </c>
      <c r="H38" s="11">
        <v>5829.3127999999997</v>
      </c>
      <c r="I38" s="2"/>
      <c r="J38" s="12">
        <f t="shared" si="0"/>
        <v>739.53041901897359</v>
      </c>
      <c r="K38" s="13">
        <f t="shared" si="1"/>
        <v>0.14529706059386244</v>
      </c>
      <c r="L38">
        <v>24</v>
      </c>
    </row>
    <row r="39" spans="1:12" x14ac:dyDescent="0.2">
      <c r="A39" s="14" t="s">
        <v>27</v>
      </c>
      <c r="B39" s="31"/>
      <c r="C39" s="11">
        <v>6029.4</v>
      </c>
      <c r="D39" s="11">
        <v>6004.77</v>
      </c>
      <c r="E39" s="11">
        <v>6204.11</v>
      </c>
      <c r="F39" s="11">
        <v>6405.5177782529636</v>
      </c>
      <c r="G39" s="11">
        <v>6375.6062992125981</v>
      </c>
      <c r="H39" s="11">
        <v>6460.8797999999997</v>
      </c>
      <c r="I39" s="2"/>
      <c r="J39" s="12">
        <f t="shared" si="0"/>
        <v>85.273500787401645</v>
      </c>
      <c r="K39" s="13">
        <f t="shared" si="1"/>
        <v>1.3374963381589782E-2</v>
      </c>
      <c r="L39">
        <v>22</v>
      </c>
    </row>
    <row r="40" spans="1:12" x14ac:dyDescent="0.2">
      <c r="A40" s="27" t="s">
        <v>69</v>
      </c>
      <c r="B40" s="31"/>
      <c r="C40" s="11">
        <v>4197.8900000000003</v>
      </c>
      <c r="D40" s="11">
        <v>4155.59</v>
      </c>
      <c r="E40" s="11">
        <v>4129.1400000000003</v>
      </c>
      <c r="F40" s="11">
        <v>4118.9999896877471</v>
      </c>
      <c r="G40" s="11">
        <v>4133.035433070866</v>
      </c>
      <c r="H40" s="11">
        <v>4063.5644000000002</v>
      </c>
      <c r="I40" s="2"/>
      <c r="J40" s="12">
        <f t="shared" si="0"/>
        <v>-69.471033070865815</v>
      </c>
      <c r="K40" s="13">
        <f t="shared" si="1"/>
        <v>-1.6808719449871373E-2</v>
      </c>
      <c r="L40">
        <v>36</v>
      </c>
    </row>
    <row r="41" spans="1:12" x14ac:dyDescent="0.2">
      <c r="A41" s="14" t="s">
        <v>28</v>
      </c>
      <c r="B41" s="31"/>
      <c r="C41" s="11">
        <v>3444.04</v>
      </c>
      <c r="D41" s="11">
        <v>3430.41</v>
      </c>
      <c r="E41" s="11">
        <v>3632.11</v>
      </c>
      <c r="F41" s="11">
        <v>3537.7312283952569</v>
      </c>
      <c r="G41" s="11">
        <v>3770.5748031496064</v>
      </c>
      <c r="H41" s="11">
        <v>3873.3667999999998</v>
      </c>
      <c r="I41" s="2"/>
      <c r="J41" s="12">
        <f t="shared" si="0"/>
        <v>102.79199685039339</v>
      </c>
      <c r="K41" s="13">
        <f t="shared" si="1"/>
        <v>2.7261625141219849E-2</v>
      </c>
      <c r="L41">
        <v>38</v>
      </c>
    </row>
    <row r="42" spans="1:12" x14ac:dyDescent="0.2">
      <c r="A42" s="14" t="s">
        <v>29</v>
      </c>
      <c r="B42" s="31"/>
      <c r="C42" s="11">
        <v>2597.63</v>
      </c>
      <c r="D42" s="11">
        <v>2662.59</v>
      </c>
      <c r="E42" s="11">
        <v>2663.33</v>
      </c>
      <c r="F42" s="11">
        <v>2756.3003982924902</v>
      </c>
      <c r="G42" s="11">
        <v>3211.5</v>
      </c>
      <c r="H42" s="11">
        <v>2749.1451999999999</v>
      </c>
      <c r="I42" s="2"/>
      <c r="J42" s="12">
        <f t="shared" si="0"/>
        <v>-462.35480000000007</v>
      </c>
      <c r="K42" s="13">
        <f t="shared" si="1"/>
        <v>-0.14396848824536823</v>
      </c>
      <c r="L42">
        <v>42</v>
      </c>
    </row>
    <row r="43" spans="1:12" x14ac:dyDescent="0.2">
      <c r="A43" s="14" t="s">
        <v>30</v>
      </c>
      <c r="B43" s="31"/>
      <c r="C43" s="11">
        <v>998.43</v>
      </c>
      <c r="D43" s="11">
        <v>1239.76</v>
      </c>
      <c r="E43" s="11">
        <v>1384.9</v>
      </c>
      <c r="F43" s="11">
        <v>1611.5652149920948</v>
      </c>
      <c r="G43" s="11">
        <v>1739.7086614173229</v>
      </c>
      <c r="H43" s="11">
        <v>1746.4463000000001</v>
      </c>
      <c r="I43" s="2"/>
      <c r="J43" s="12">
        <f t="shared" si="0"/>
        <v>6.7376385826771639</v>
      </c>
      <c r="K43" s="13">
        <f t="shared" si="1"/>
        <v>3.8728545371430629E-3</v>
      </c>
      <c r="L43">
        <v>46</v>
      </c>
    </row>
    <row r="44" spans="1:12" x14ac:dyDescent="0.2">
      <c r="A44" s="14" t="s">
        <v>31</v>
      </c>
      <c r="B44" s="31"/>
      <c r="C44" s="11">
        <v>2308.0500000000002</v>
      </c>
      <c r="D44" s="11">
        <v>2264.14</v>
      </c>
      <c r="E44" s="11">
        <v>2296.3200000000002</v>
      </c>
      <c r="F44" s="11">
        <v>2236.6995995849807</v>
      </c>
      <c r="G44" s="11">
        <v>2284.1259842519685</v>
      </c>
      <c r="H44" s="11">
        <v>2230.7932999999998</v>
      </c>
      <c r="I44" s="2"/>
      <c r="J44" s="12">
        <f t="shared" si="0"/>
        <v>-53.332684251968658</v>
      </c>
      <c r="K44" s="13">
        <f t="shared" si="1"/>
        <v>-2.3349274348119922E-2</v>
      </c>
      <c r="L44">
        <v>45</v>
      </c>
    </row>
    <row r="45" spans="1:12" x14ac:dyDescent="0.2">
      <c r="A45" s="14" t="s">
        <v>32</v>
      </c>
      <c r="B45" s="31"/>
      <c r="C45" s="11">
        <v>6674.92</v>
      </c>
      <c r="D45" s="11">
        <v>6463.08</v>
      </c>
      <c r="E45" s="11">
        <v>6280.55</v>
      </c>
      <c r="F45" s="11">
        <v>6062.8853637470365</v>
      </c>
      <c r="G45" s="11">
        <v>5914.5196850393704</v>
      </c>
      <c r="H45" s="11">
        <v>5505.3405000000002</v>
      </c>
      <c r="I45" s="2"/>
      <c r="J45" s="12">
        <f t="shared" si="0"/>
        <v>-409.17918503937017</v>
      </c>
      <c r="K45" s="13">
        <f t="shared" si="1"/>
        <v>-6.9182149494637524E-2</v>
      </c>
      <c r="L45">
        <v>26</v>
      </c>
    </row>
    <row r="46" spans="1:12" x14ac:dyDescent="0.2">
      <c r="A46" s="14" t="s">
        <v>33</v>
      </c>
      <c r="B46" s="31"/>
      <c r="C46" s="11">
        <v>13132.87</v>
      </c>
      <c r="D46" s="11">
        <v>13223.65</v>
      </c>
      <c r="E46" s="11">
        <v>12389.51</v>
      </c>
      <c r="F46" s="11">
        <v>11497.774703553359</v>
      </c>
      <c r="G46" s="11">
        <v>11124.448818897637</v>
      </c>
      <c r="H46" s="11">
        <v>10680.2953</v>
      </c>
      <c r="I46" s="2"/>
      <c r="J46" s="12">
        <f t="shared" si="0"/>
        <v>-444.1535188976377</v>
      </c>
      <c r="K46" s="13">
        <f t="shared" si="1"/>
        <v>-3.9925889914036256E-2</v>
      </c>
      <c r="L46">
        <v>10</v>
      </c>
    </row>
    <row r="47" spans="1:12" x14ac:dyDescent="0.2">
      <c r="A47" s="14" t="s">
        <v>34</v>
      </c>
      <c r="B47" s="31"/>
      <c r="C47" s="11">
        <v>5113.25</v>
      </c>
      <c r="D47" s="11">
        <v>4915.24</v>
      </c>
      <c r="E47" s="11">
        <v>5217.22</v>
      </c>
      <c r="F47" s="11">
        <v>5303.6996039130445</v>
      </c>
      <c r="G47" s="11">
        <v>5471.5590551181103</v>
      </c>
      <c r="H47" s="11">
        <v>5188.6289999999999</v>
      </c>
      <c r="I47" s="2"/>
      <c r="J47" s="12">
        <f t="shared" si="0"/>
        <v>-282.93005511811043</v>
      </c>
      <c r="K47" s="13">
        <f t="shared" si="1"/>
        <v>-5.1709220766512048E-2</v>
      </c>
      <c r="L47">
        <v>28</v>
      </c>
    </row>
    <row r="48" spans="1:12" x14ac:dyDescent="0.2">
      <c r="A48" s="14" t="s">
        <v>35</v>
      </c>
      <c r="B48" s="31"/>
      <c r="C48" s="11">
        <v>9018.91</v>
      </c>
      <c r="D48" s="11">
        <v>4536.8599999999997</v>
      </c>
      <c r="E48" s="11">
        <v>4569.3100000000004</v>
      </c>
      <c r="F48" s="11">
        <v>4172.9011995138335</v>
      </c>
      <c r="G48" s="11">
        <v>3827.7913385826773</v>
      </c>
      <c r="H48" s="11">
        <v>3685.5092</v>
      </c>
      <c r="I48" s="2"/>
      <c r="J48" s="12">
        <f t="shared" si="0"/>
        <v>-142.28213858267736</v>
      </c>
      <c r="K48" s="13">
        <f t="shared" si="1"/>
        <v>-3.7170818886737018E-2</v>
      </c>
      <c r="L48">
        <v>40</v>
      </c>
    </row>
    <row r="49" spans="1:12" x14ac:dyDescent="0.2">
      <c r="A49" s="27" t="s">
        <v>77</v>
      </c>
      <c r="B49" s="31">
        <v>3</v>
      </c>
      <c r="C49" s="11">
        <v>2062.7600000000002</v>
      </c>
      <c r="D49" s="11">
        <v>6227.07</v>
      </c>
      <c r="E49" s="11">
        <v>6395.57</v>
      </c>
      <c r="F49" s="11">
        <v>6125.7707419565222</v>
      </c>
      <c r="G49" s="11">
        <v>5892.1574803149606</v>
      </c>
      <c r="H49" s="11">
        <v>5523.1641</v>
      </c>
      <c r="I49" s="2"/>
      <c r="J49" s="12">
        <f t="shared" si="0"/>
        <v>-368.99338031496063</v>
      </c>
      <c r="K49" s="13">
        <f t="shared" si="1"/>
        <v>-6.2624493922256191E-2</v>
      </c>
      <c r="L49">
        <v>25</v>
      </c>
    </row>
    <row r="50" spans="1:12" x14ac:dyDescent="0.2">
      <c r="A50" s="16" t="s">
        <v>63</v>
      </c>
      <c r="B50" s="30"/>
      <c r="C50" s="19">
        <f t="shared" ref="C50:H50" si="2">SUM(C4:C49)</f>
        <v>370844.95999999996</v>
      </c>
      <c r="D50" s="19">
        <f t="shared" si="2"/>
        <v>371221.3400000002</v>
      </c>
      <c r="E50" s="19">
        <f t="shared" si="2"/>
        <v>374066.28999999992</v>
      </c>
      <c r="F50" s="19">
        <f t="shared" si="2"/>
        <v>364464.87067110609</v>
      </c>
      <c r="G50" s="19">
        <f t="shared" si="2"/>
        <v>362528.13671168976</v>
      </c>
      <c r="H50" s="19">
        <f t="shared" si="2"/>
        <v>359306.30770000006</v>
      </c>
      <c r="I50" s="19"/>
      <c r="J50" s="24">
        <f t="shared" si="0"/>
        <v>-3221.8290116896969</v>
      </c>
      <c r="K50" s="25">
        <f t="shared" si="1"/>
        <v>-8.8871143655587289E-3</v>
      </c>
      <c r="L50" s="17"/>
    </row>
    <row r="51" spans="1:12" s="18" customFormat="1" ht="15.75" x14ac:dyDescent="0.25">
      <c r="A51" s="6" t="s">
        <v>57</v>
      </c>
      <c r="B51" s="7"/>
      <c r="C51" s="7"/>
      <c r="D51" s="7"/>
      <c r="E51" s="7"/>
      <c r="F51" s="7"/>
      <c r="G51" s="7"/>
      <c r="H51" s="7"/>
      <c r="I51" s="7"/>
      <c r="J51" s="7" t="str">
        <f t="shared" si="0"/>
        <v/>
      </c>
      <c r="K51" s="8" t="str">
        <f t="shared" si="1"/>
        <v/>
      </c>
      <c r="L51" s="8"/>
    </row>
    <row r="52" spans="1:12" x14ac:dyDescent="0.2">
      <c r="A52" s="14" t="s">
        <v>36</v>
      </c>
      <c r="B52" s="31"/>
      <c r="C52" s="11">
        <v>1261.0999999999999</v>
      </c>
      <c r="D52" s="11">
        <v>1165.03</v>
      </c>
      <c r="E52" s="11">
        <v>1139.57</v>
      </c>
      <c r="F52" s="11">
        <v>1041.4150177865613</v>
      </c>
      <c r="G52" s="11">
        <v>1018.9015748031496</v>
      </c>
      <c r="H52" s="11">
        <v>996.68499999999995</v>
      </c>
      <c r="I52" s="2"/>
      <c r="J52" s="12">
        <f t="shared" si="0"/>
        <v>-22.216574803149683</v>
      </c>
      <c r="K52" s="13">
        <f t="shared" si="1"/>
        <v>-2.1804436613459838E-2</v>
      </c>
      <c r="L52">
        <v>10</v>
      </c>
    </row>
    <row r="53" spans="1:12" x14ac:dyDescent="0.2">
      <c r="A53" s="14" t="s">
        <v>37</v>
      </c>
      <c r="B53" s="31"/>
      <c r="C53" s="11">
        <v>856.33</v>
      </c>
      <c r="D53" s="11">
        <v>802.22</v>
      </c>
      <c r="E53" s="11">
        <v>785.75</v>
      </c>
      <c r="F53" s="11">
        <v>733.07905220948612</v>
      </c>
      <c r="G53" s="11">
        <v>734.31889763779532</v>
      </c>
      <c r="H53" s="11">
        <v>721.81889999999999</v>
      </c>
      <c r="I53" s="2"/>
      <c r="J53" s="12">
        <f t="shared" si="0"/>
        <v>-12.499997637795332</v>
      </c>
      <c r="K53" s="13">
        <f t="shared" si="1"/>
        <v>-1.702257381364709E-2</v>
      </c>
      <c r="L53">
        <v>14</v>
      </c>
    </row>
    <row r="54" spans="1:12" x14ac:dyDescent="0.2">
      <c r="A54" s="14" t="s">
        <v>38</v>
      </c>
      <c r="B54" s="31"/>
      <c r="C54" s="11">
        <v>807.66</v>
      </c>
      <c r="D54" s="11">
        <v>733.06</v>
      </c>
      <c r="E54" s="11">
        <v>702.93</v>
      </c>
      <c r="F54" s="11">
        <v>679.61266599209489</v>
      </c>
      <c r="G54" s="11">
        <v>680.76771653543312</v>
      </c>
      <c r="H54" s="11">
        <v>666.63779999999997</v>
      </c>
      <c r="I54" s="2"/>
      <c r="J54" s="12">
        <f t="shared" si="0"/>
        <v>-14.129916535433154</v>
      </c>
      <c r="K54" s="13">
        <f t="shared" si="1"/>
        <v>-2.0755855767284625E-2</v>
      </c>
      <c r="L54">
        <v>16</v>
      </c>
    </row>
    <row r="55" spans="1:12" x14ac:dyDescent="0.2">
      <c r="A55" s="14" t="s">
        <v>39</v>
      </c>
      <c r="B55" s="31"/>
      <c r="C55" s="11">
        <v>628.26</v>
      </c>
      <c r="D55" s="11">
        <v>583.66999999999996</v>
      </c>
      <c r="E55" s="11">
        <v>569.48</v>
      </c>
      <c r="F55" s="11">
        <v>540.08299213438727</v>
      </c>
      <c r="G55" s="11">
        <v>549.74803149606294</v>
      </c>
      <c r="H55" s="11">
        <v>509.30309999999997</v>
      </c>
      <c r="I55" s="2"/>
      <c r="J55" s="12">
        <f t="shared" si="0"/>
        <v>-40.444931496062964</v>
      </c>
      <c r="K55" s="13">
        <f t="shared" si="1"/>
        <v>-7.3569943281102251E-2</v>
      </c>
      <c r="L55">
        <v>23</v>
      </c>
    </row>
    <row r="56" spans="1:12" x14ac:dyDescent="0.2">
      <c r="A56" s="14" t="s">
        <v>40</v>
      </c>
      <c r="B56" s="31"/>
      <c r="C56" s="11">
        <v>583.16999999999996</v>
      </c>
      <c r="D56" s="11">
        <v>541.63</v>
      </c>
      <c r="E56" s="11">
        <v>574.84</v>
      </c>
      <c r="F56" s="11">
        <v>569.84980671146252</v>
      </c>
      <c r="G56" s="11">
        <v>635.87401574803152</v>
      </c>
      <c r="H56" s="11">
        <v>636.86220000000003</v>
      </c>
      <c r="I56" s="2"/>
      <c r="J56" s="12">
        <f t="shared" si="0"/>
        <v>0.98818425196850512</v>
      </c>
      <c r="K56" s="13">
        <f t="shared" si="1"/>
        <v>1.5540566645202852E-3</v>
      </c>
      <c r="L56">
        <v>18</v>
      </c>
    </row>
    <row r="57" spans="1:12" x14ac:dyDescent="0.2">
      <c r="A57" s="14" t="s">
        <v>41</v>
      </c>
      <c r="B57" s="31"/>
      <c r="C57" s="11">
        <v>1422.42</v>
      </c>
      <c r="D57" s="11">
        <v>1321.1</v>
      </c>
      <c r="E57" s="11">
        <v>1301.6500000000001</v>
      </c>
      <c r="F57" s="11">
        <v>1284.165996889328</v>
      </c>
      <c r="G57" s="11">
        <v>1277.7440944881889</v>
      </c>
      <c r="H57" s="11">
        <v>1214.3779999999999</v>
      </c>
      <c r="I57" s="2"/>
      <c r="J57" s="12">
        <f t="shared" si="0"/>
        <v>-63.366094488188992</v>
      </c>
      <c r="K57" s="13">
        <f t="shared" si="1"/>
        <v>-4.9592163846838837E-2</v>
      </c>
      <c r="L57">
        <v>8</v>
      </c>
    </row>
    <row r="58" spans="1:12" x14ac:dyDescent="0.2">
      <c r="A58" s="14" t="s">
        <v>42</v>
      </c>
      <c r="B58" s="31"/>
      <c r="C58" s="11">
        <v>755.86</v>
      </c>
      <c r="D58" s="11">
        <v>684.31</v>
      </c>
      <c r="E58" s="11">
        <v>673.05</v>
      </c>
      <c r="F58" s="11">
        <v>662.49408103162057</v>
      </c>
      <c r="G58" s="11">
        <v>688.58661417322833</v>
      </c>
      <c r="H58" s="11">
        <v>682.09450000000004</v>
      </c>
      <c r="I58" s="2"/>
      <c r="J58" s="12">
        <f t="shared" si="0"/>
        <v>-6.4921141732282877</v>
      </c>
      <c r="K58" s="13">
        <f t="shared" si="1"/>
        <v>-9.4281736525233424E-3</v>
      </c>
      <c r="L58">
        <v>15</v>
      </c>
    </row>
    <row r="59" spans="1:12" x14ac:dyDescent="0.2">
      <c r="A59" s="14" t="s">
        <v>43</v>
      </c>
      <c r="B59" s="31"/>
      <c r="C59" s="11">
        <v>688.38</v>
      </c>
      <c r="D59" s="11">
        <v>643.11</v>
      </c>
      <c r="E59" s="11">
        <v>634.66999999999996</v>
      </c>
      <c r="F59" s="11">
        <v>641.42291503557317</v>
      </c>
      <c r="G59" s="11">
        <v>674.25590551181108</v>
      </c>
      <c r="H59" s="11">
        <v>645.64170000000001</v>
      </c>
      <c r="I59" s="2"/>
      <c r="J59" s="12">
        <f t="shared" si="0"/>
        <v>-28.614205511811065</v>
      </c>
      <c r="K59" s="13">
        <f t="shared" si="1"/>
        <v>-4.2438197838387079E-2</v>
      </c>
      <c r="L59">
        <v>17</v>
      </c>
    </row>
    <row r="60" spans="1:12" x14ac:dyDescent="0.2">
      <c r="A60" s="27" t="s">
        <v>81</v>
      </c>
      <c r="B60" s="31"/>
      <c r="C60" s="11">
        <v>355.94</v>
      </c>
      <c r="D60" s="11">
        <v>343.86</v>
      </c>
      <c r="E60" s="11">
        <v>345.69</v>
      </c>
      <c r="F60" s="11">
        <v>356.55731392885377</v>
      </c>
      <c r="G60" s="11">
        <v>385.0787401574803</v>
      </c>
      <c r="H60" s="11">
        <v>363.20080000000002</v>
      </c>
      <c r="I60" s="2"/>
      <c r="J60" s="12">
        <f t="shared" si="0"/>
        <v>-21.877940157480282</v>
      </c>
      <c r="K60" s="13">
        <f t="shared" si="1"/>
        <v>-5.6814198957161763E-2</v>
      </c>
      <c r="L60">
        <v>29</v>
      </c>
    </row>
    <row r="61" spans="1:12" x14ac:dyDescent="0.2">
      <c r="A61" s="14" t="s">
        <v>44</v>
      </c>
      <c r="B61" s="31"/>
      <c r="C61" s="11">
        <v>622.59</v>
      </c>
      <c r="D61" s="11">
        <v>601.02</v>
      </c>
      <c r="E61" s="11">
        <v>593.63</v>
      </c>
      <c r="F61" s="11">
        <v>546.94071744664029</v>
      </c>
      <c r="G61" s="11">
        <v>595.26377952755911</v>
      </c>
      <c r="H61" s="11">
        <v>538.95669999999996</v>
      </c>
      <c r="I61" s="2"/>
      <c r="J61" s="12">
        <f t="shared" si="0"/>
        <v>-56.307079527559154</v>
      </c>
      <c r="K61" s="13">
        <f t="shared" si="1"/>
        <v>-9.4591812006852141E-2</v>
      </c>
      <c r="L61">
        <v>22</v>
      </c>
    </row>
    <row r="62" spans="1:12" x14ac:dyDescent="0.2">
      <c r="A62" s="14" t="s">
        <v>45</v>
      </c>
      <c r="B62" s="31"/>
      <c r="C62" s="11">
        <v>2783.45</v>
      </c>
      <c r="D62" s="11">
        <v>2630.52</v>
      </c>
      <c r="E62" s="11">
        <v>2558.63</v>
      </c>
      <c r="F62" s="11">
        <v>2395.2845878339922</v>
      </c>
      <c r="G62" s="11">
        <v>2423.5708661417325</v>
      </c>
      <c r="H62" s="11">
        <v>2272.2676999999999</v>
      </c>
      <c r="I62" s="2"/>
      <c r="J62" s="12">
        <f t="shared" si="0"/>
        <v>-151.30316614173262</v>
      </c>
      <c r="K62" s="13">
        <f t="shared" si="1"/>
        <v>-6.242985020801297E-2</v>
      </c>
      <c r="L62">
        <v>1</v>
      </c>
    </row>
    <row r="63" spans="1:12" x14ac:dyDescent="0.2">
      <c r="A63" s="27" t="s">
        <v>100</v>
      </c>
      <c r="B63" s="31"/>
      <c r="C63" s="11">
        <v>1665.9</v>
      </c>
      <c r="D63" s="11">
        <v>1589.67</v>
      </c>
      <c r="E63" s="11">
        <v>1548.61</v>
      </c>
      <c r="F63" s="11">
        <v>1463.6837980948617</v>
      </c>
      <c r="G63" s="11">
        <v>1500.6338582677165</v>
      </c>
      <c r="H63" s="11">
        <v>1365.2677000000001</v>
      </c>
      <c r="I63" s="2"/>
      <c r="J63" s="12">
        <f t="shared" si="0"/>
        <v>-135.3661582677164</v>
      </c>
      <c r="K63" s="13">
        <f t="shared" si="1"/>
        <v>-9.0205986971384711E-2</v>
      </c>
      <c r="L63">
        <v>7</v>
      </c>
    </row>
    <row r="64" spans="1:12" x14ac:dyDescent="0.2">
      <c r="A64" s="14" t="s">
        <v>46</v>
      </c>
      <c r="B64" s="31"/>
      <c r="C64" s="11">
        <v>2129.87</v>
      </c>
      <c r="D64" s="11">
        <v>2117.81</v>
      </c>
      <c r="E64" s="11">
        <v>2076</v>
      </c>
      <c r="F64" s="11">
        <v>1970.2490251976285</v>
      </c>
      <c r="G64" s="11">
        <v>1989.5039370078741</v>
      </c>
      <c r="H64" s="11">
        <v>1842.4606000000001</v>
      </c>
      <c r="I64" s="2"/>
      <c r="J64" s="12">
        <f t="shared" si="0"/>
        <v>-147.04333700787402</v>
      </c>
      <c r="K64" s="13">
        <f t="shared" si="1"/>
        <v>-7.3909548140437806E-2</v>
      </c>
      <c r="L64">
        <v>2</v>
      </c>
    </row>
    <row r="65" spans="1:12" x14ac:dyDescent="0.2">
      <c r="A65" s="14" t="s">
        <v>47</v>
      </c>
      <c r="B65" s="31"/>
      <c r="C65" s="11">
        <v>1496.36</v>
      </c>
      <c r="D65" s="11">
        <v>1470.18</v>
      </c>
      <c r="E65" s="11">
        <v>1445.12</v>
      </c>
      <c r="F65" s="11">
        <v>1395.8379438735178</v>
      </c>
      <c r="G65" s="11">
        <v>1455.3031496062993</v>
      </c>
      <c r="H65" s="11">
        <v>1376.7244000000001</v>
      </c>
      <c r="I65" s="2"/>
      <c r="J65" s="12">
        <f t="shared" si="0"/>
        <v>-78.578749606299198</v>
      </c>
      <c r="K65" s="13">
        <f t="shared" si="1"/>
        <v>-5.3994763652890451E-2</v>
      </c>
      <c r="L65">
        <v>6</v>
      </c>
    </row>
    <row r="66" spans="1:12" x14ac:dyDescent="0.2">
      <c r="A66" s="14" t="s">
        <v>48</v>
      </c>
      <c r="B66" s="31"/>
      <c r="C66" s="11">
        <v>1041.57</v>
      </c>
      <c r="D66" s="11">
        <v>995.35</v>
      </c>
      <c r="E66" s="11">
        <v>997.14</v>
      </c>
      <c r="F66" s="11">
        <v>980.44664380237168</v>
      </c>
      <c r="G66" s="11">
        <v>1112.240157480315</v>
      </c>
      <c r="H66" s="11">
        <v>1029.8583000000001</v>
      </c>
      <c r="I66" s="2"/>
      <c r="J66" s="12">
        <f t="shared" si="0"/>
        <v>-82.38185748031492</v>
      </c>
      <c r="K66" s="13">
        <f t="shared" si="1"/>
        <v>-7.4068407732143002E-2</v>
      </c>
      <c r="L66">
        <v>9</v>
      </c>
    </row>
    <row r="67" spans="1:12" x14ac:dyDescent="0.2">
      <c r="A67" s="14" t="s">
        <v>49</v>
      </c>
      <c r="B67" s="31"/>
      <c r="C67" s="11">
        <v>292.55</v>
      </c>
      <c r="D67" s="11">
        <v>262.51</v>
      </c>
      <c r="E67" s="11">
        <v>254.01</v>
      </c>
      <c r="F67" s="11">
        <v>244.1264761541502</v>
      </c>
      <c r="G67" s="11">
        <v>238.89370078740157</v>
      </c>
      <c r="H67" s="11">
        <v>239.76769999999999</v>
      </c>
      <c r="I67" s="2"/>
      <c r="J67" s="12">
        <f t="shared" si="0"/>
        <v>0.87399921259842017</v>
      </c>
      <c r="K67" s="13">
        <f t="shared" si="1"/>
        <v>3.6585276619588115E-3</v>
      </c>
      <c r="L67">
        <v>32</v>
      </c>
    </row>
    <row r="68" spans="1:12" x14ac:dyDescent="0.2">
      <c r="A68" s="27" t="s">
        <v>82</v>
      </c>
      <c r="B68" s="31">
        <v>6</v>
      </c>
      <c r="C68" s="11">
        <v>626.44000000000005</v>
      </c>
      <c r="D68" s="11">
        <v>546.08000000000004</v>
      </c>
      <c r="E68" s="11">
        <v>453.28999999999996</v>
      </c>
      <c r="F68" s="11">
        <v>419.28064366007902</v>
      </c>
      <c r="G68" s="11">
        <v>488.09448818897636</v>
      </c>
      <c r="H68" s="11">
        <v>439.56700000000001</v>
      </c>
      <c r="I68" s="2"/>
      <c r="J68" s="12">
        <f t="shared" si="0"/>
        <v>-48.527488188976349</v>
      </c>
      <c r="K68" s="13">
        <f t="shared" si="1"/>
        <v>-9.9422323675550053E-2</v>
      </c>
      <c r="L68">
        <v>25</v>
      </c>
    </row>
    <row r="69" spans="1:12" x14ac:dyDescent="0.2">
      <c r="A69" s="27" t="s">
        <v>83</v>
      </c>
      <c r="B69" s="31">
        <v>6</v>
      </c>
      <c r="C69" s="11">
        <v>1922.33</v>
      </c>
      <c r="D69" s="11">
        <v>1776.89</v>
      </c>
      <c r="E69" s="11">
        <v>1678.85</v>
      </c>
      <c r="F69" s="11">
        <v>1649.1857832608696</v>
      </c>
      <c r="G69" s="11">
        <v>1689.6141732283465</v>
      </c>
      <c r="H69" s="11">
        <v>1534.0157000000002</v>
      </c>
      <c r="I69" s="2"/>
      <c r="J69" s="12">
        <f t="shared" ref="J69:J90" si="3">IF(AND(G69=0,H69=0),"",H69-G69)</f>
        <v>-155.59847322834639</v>
      </c>
      <c r="K69" s="13">
        <f t="shared" ref="K69:K90" si="4">IFERROR(J69/G69,"")</f>
        <v>-9.2091126893806954E-2</v>
      </c>
      <c r="L69">
        <v>4</v>
      </c>
    </row>
    <row r="70" spans="1:12" x14ac:dyDescent="0.2">
      <c r="A70" s="14" t="s">
        <v>50</v>
      </c>
      <c r="B70" s="31"/>
      <c r="C70" s="11">
        <v>133.19999999999999</v>
      </c>
      <c r="D70" s="11">
        <v>124.43</v>
      </c>
      <c r="E70" s="11">
        <v>129.05000000000001</v>
      </c>
      <c r="F70" s="11">
        <v>117.40711687747036</v>
      </c>
      <c r="G70" s="11">
        <v>116.87007874015748</v>
      </c>
      <c r="H70" s="11">
        <v>103.85039999999999</v>
      </c>
      <c r="I70" s="2"/>
      <c r="J70" s="12">
        <f t="shared" si="3"/>
        <v>-13.019678740157488</v>
      </c>
      <c r="K70" s="13">
        <f t="shared" si="4"/>
        <v>-0.11140301162203139</v>
      </c>
      <c r="L70">
        <v>35</v>
      </c>
    </row>
    <row r="71" spans="1:12" x14ac:dyDescent="0.2">
      <c r="A71" s="27" t="s">
        <v>88</v>
      </c>
      <c r="B71" s="31">
        <v>5</v>
      </c>
      <c r="C71" s="11">
        <v>812.92</v>
      </c>
      <c r="D71" s="11">
        <v>752.41</v>
      </c>
      <c r="E71" s="11">
        <v>710.18999999999994</v>
      </c>
      <c r="F71" s="11">
        <v>677.80633044268779</v>
      </c>
      <c r="G71" s="11">
        <v>689.53149606299212</v>
      </c>
      <c r="H71" s="11">
        <v>603.93700000000001</v>
      </c>
      <c r="I71" s="2"/>
      <c r="J71" s="12">
        <f t="shared" si="3"/>
        <v>-85.594496062992107</v>
      </c>
      <c r="K71" s="13">
        <f t="shared" si="4"/>
        <v>-0.12413428037980824</v>
      </c>
      <c r="L71">
        <v>19</v>
      </c>
    </row>
    <row r="72" spans="1:12" x14ac:dyDescent="0.2">
      <c r="A72" s="27" t="s">
        <v>84</v>
      </c>
      <c r="B72" s="32">
        <v>6</v>
      </c>
      <c r="C72" s="11">
        <v>2071.13</v>
      </c>
      <c r="D72" s="11">
        <v>1928.66</v>
      </c>
      <c r="E72" s="11">
        <v>1859.9699999999998</v>
      </c>
      <c r="F72" s="11">
        <v>1804.3201651501977</v>
      </c>
      <c r="G72" s="11">
        <v>1890.2834645669291</v>
      </c>
      <c r="H72" s="11">
        <v>1703.3700999999999</v>
      </c>
      <c r="I72" s="2"/>
      <c r="J72" s="12">
        <f t="shared" si="3"/>
        <v>-186.9133645669292</v>
      </c>
      <c r="K72" s="13">
        <f t="shared" si="4"/>
        <v>-9.888112977264589E-2</v>
      </c>
      <c r="L72">
        <v>3</v>
      </c>
    </row>
    <row r="73" spans="1:12" x14ac:dyDescent="0.2">
      <c r="A73" s="27" t="s">
        <v>85</v>
      </c>
      <c r="B73" s="32">
        <v>6</v>
      </c>
      <c r="C73" s="11">
        <v>1114.5999999999999</v>
      </c>
      <c r="D73" s="11">
        <v>1019.44</v>
      </c>
      <c r="E73" s="11">
        <v>974.07</v>
      </c>
      <c r="F73" s="11">
        <v>981.38735333992099</v>
      </c>
      <c r="G73" s="11">
        <v>1006.0551181102362</v>
      </c>
      <c r="H73" s="11">
        <v>925.60239999999999</v>
      </c>
      <c r="I73" s="2"/>
      <c r="J73" s="12">
        <f t="shared" si="3"/>
        <v>-80.452718110236219</v>
      </c>
      <c r="K73" s="13">
        <f t="shared" si="4"/>
        <v>-7.9968499401263216E-2</v>
      </c>
      <c r="L73">
        <v>12</v>
      </c>
    </row>
    <row r="74" spans="1:12" x14ac:dyDescent="0.2">
      <c r="A74" s="14" t="s">
        <v>78</v>
      </c>
      <c r="B74" s="32"/>
      <c r="C74" s="11">
        <v>740.12</v>
      </c>
      <c r="D74" s="11">
        <v>701.81</v>
      </c>
      <c r="E74" s="11">
        <v>657.98</v>
      </c>
      <c r="F74" s="11">
        <v>668.48616445454547</v>
      </c>
      <c r="G74" s="11">
        <v>639.34645669291342</v>
      </c>
      <c r="H74" s="11">
        <v>599.61019999999996</v>
      </c>
      <c r="I74" s="2"/>
      <c r="J74" s="12">
        <f t="shared" si="3"/>
        <v>-39.736256692913457</v>
      </c>
      <c r="K74" s="13">
        <f t="shared" si="4"/>
        <v>-6.2151367661366905E-2</v>
      </c>
      <c r="L74">
        <v>20</v>
      </c>
    </row>
    <row r="75" spans="1:12" x14ac:dyDescent="0.2">
      <c r="A75" s="14" t="s">
        <v>79</v>
      </c>
      <c r="B75" s="32"/>
      <c r="C75" s="11">
        <v>632.41</v>
      </c>
      <c r="D75" s="11">
        <v>587.02</v>
      </c>
      <c r="E75" s="11">
        <v>585.61</v>
      </c>
      <c r="F75" s="11">
        <v>565.75098140316209</v>
      </c>
      <c r="G75" s="11">
        <v>575.68110236220468</v>
      </c>
      <c r="H75" s="11">
        <v>540.89760000000001</v>
      </c>
      <c r="I75" s="2"/>
      <c r="J75" s="12">
        <f t="shared" si="3"/>
        <v>-34.783502362204672</v>
      </c>
      <c r="K75" s="13">
        <f t="shared" si="4"/>
        <v>-6.0421476785457742E-2</v>
      </c>
      <c r="L75">
        <v>21</v>
      </c>
    </row>
    <row r="76" spans="1:12" x14ac:dyDescent="0.2">
      <c r="A76" s="27" t="s">
        <v>86</v>
      </c>
      <c r="B76" s="31">
        <v>6</v>
      </c>
      <c r="C76" s="11">
        <v>330.26</v>
      </c>
      <c r="D76" s="11">
        <v>311.61</v>
      </c>
      <c r="E76" s="11">
        <v>284.7</v>
      </c>
      <c r="F76" s="11">
        <v>288.8853802411067</v>
      </c>
      <c r="G76" s="11">
        <v>303.81496062992125</v>
      </c>
      <c r="H76" s="11">
        <v>277.77960000000002</v>
      </c>
      <c r="I76" s="2"/>
      <c r="J76" s="12">
        <f t="shared" si="3"/>
        <v>-26.035360629921229</v>
      </c>
      <c r="K76" s="13">
        <f t="shared" si="4"/>
        <v>-8.5694794541849612E-2</v>
      </c>
      <c r="L76">
        <v>31</v>
      </c>
    </row>
    <row r="77" spans="1:12" x14ac:dyDescent="0.2">
      <c r="A77" s="14" t="s">
        <v>51</v>
      </c>
      <c r="B77" s="31"/>
      <c r="C77" s="11">
        <v>395.92</v>
      </c>
      <c r="D77" s="11">
        <v>385.05</v>
      </c>
      <c r="E77" s="11">
        <v>388.62</v>
      </c>
      <c r="F77" s="11">
        <v>414.94860001185771</v>
      </c>
      <c r="G77" s="11">
        <v>432.50787401574803</v>
      </c>
      <c r="H77" s="11">
        <v>374.27170000000001</v>
      </c>
      <c r="I77" s="2"/>
      <c r="J77" s="12">
        <f t="shared" si="3"/>
        <v>-58.23617401574802</v>
      </c>
      <c r="K77" s="13">
        <f t="shared" si="4"/>
        <v>-0.1346476619605487</v>
      </c>
      <c r="L77">
        <v>28</v>
      </c>
    </row>
    <row r="78" spans="1:12" x14ac:dyDescent="0.2">
      <c r="A78" s="27" t="s">
        <v>87</v>
      </c>
      <c r="B78" s="31">
        <v>6</v>
      </c>
      <c r="C78" s="11">
        <v>452.62</v>
      </c>
      <c r="D78" s="11">
        <v>407.03</v>
      </c>
      <c r="E78" s="11">
        <v>376.08000000000004</v>
      </c>
      <c r="F78" s="11">
        <v>381.16995466403159</v>
      </c>
      <c r="G78" s="11">
        <v>424.88188976377955</v>
      </c>
      <c r="H78" s="11">
        <v>386.07089999999999</v>
      </c>
      <c r="I78" s="2"/>
      <c r="J78" s="12">
        <f t="shared" si="3"/>
        <v>-38.81098976377956</v>
      </c>
      <c r="K78" s="13">
        <f t="shared" si="4"/>
        <v>-9.1345361378799186E-2</v>
      </c>
      <c r="L78">
        <v>27</v>
      </c>
    </row>
    <row r="79" spans="1:12" x14ac:dyDescent="0.2">
      <c r="A79" s="14" t="s">
        <v>52</v>
      </c>
      <c r="B79" s="31"/>
      <c r="C79" s="11">
        <v>1329.11</v>
      </c>
      <c r="D79" s="11">
        <v>1312.25</v>
      </c>
      <c r="E79" s="11">
        <v>1350.52</v>
      </c>
      <c r="F79" s="11">
        <v>1337.000008695652</v>
      </c>
      <c r="G79" s="11">
        <v>1479.6338582677165</v>
      </c>
      <c r="H79" s="11">
        <v>1417.0944999999999</v>
      </c>
      <c r="I79" s="2"/>
      <c r="J79" s="12">
        <f t="shared" si="3"/>
        <v>-62.53935826771658</v>
      </c>
      <c r="K79" s="13">
        <f t="shared" si="4"/>
        <v>-4.2266779661918948E-2</v>
      </c>
      <c r="L79">
        <v>5</v>
      </c>
    </row>
    <row r="80" spans="1:12" x14ac:dyDescent="0.2">
      <c r="A80" s="14" t="s">
        <v>53</v>
      </c>
      <c r="B80" s="31"/>
      <c r="C80" s="11">
        <v>353.6</v>
      </c>
      <c r="D80" s="11">
        <v>384.26</v>
      </c>
      <c r="E80" s="11">
        <v>414.47</v>
      </c>
      <c r="F80" s="11">
        <v>401.44663838735181</v>
      </c>
      <c r="G80" s="11">
        <v>480.4212598425197</v>
      </c>
      <c r="H80" s="11">
        <v>493.29129999999998</v>
      </c>
      <c r="I80" s="2"/>
      <c r="J80" s="12">
        <f t="shared" si="3"/>
        <v>12.870040157480275</v>
      </c>
      <c r="K80" s="13">
        <f t="shared" si="4"/>
        <v>2.6789072910093584E-2</v>
      </c>
      <c r="L80">
        <v>24</v>
      </c>
    </row>
    <row r="81" spans="1:12" x14ac:dyDescent="0.2">
      <c r="A81" s="14" t="s">
        <v>54</v>
      </c>
      <c r="B81" s="31"/>
      <c r="C81" s="11">
        <v>359.8</v>
      </c>
      <c r="D81" s="11">
        <v>354.4</v>
      </c>
      <c r="E81" s="11">
        <v>351.46</v>
      </c>
      <c r="F81" s="11">
        <v>364.54941036363635</v>
      </c>
      <c r="G81" s="11">
        <v>448.37795275590554</v>
      </c>
      <c r="H81" s="11">
        <v>430.17320000000001</v>
      </c>
      <c r="I81" s="2"/>
      <c r="J81" s="12">
        <f t="shared" si="3"/>
        <v>-18.204752755905531</v>
      </c>
      <c r="K81" s="13">
        <f t="shared" si="4"/>
        <v>-4.060135571789833E-2</v>
      </c>
      <c r="L81">
        <v>26</v>
      </c>
    </row>
    <row r="82" spans="1:12" x14ac:dyDescent="0.2">
      <c r="A82" s="14" t="s">
        <v>55</v>
      </c>
      <c r="B82" s="31"/>
      <c r="C82" s="11">
        <v>200.72</v>
      </c>
      <c r="D82" s="11">
        <v>182.38</v>
      </c>
      <c r="E82" s="11">
        <v>191.3</v>
      </c>
      <c r="F82" s="11">
        <v>200.83399245849805</v>
      </c>
      <c r="G82" s="11">
        <v>223.94094488188978</v>
      </c>
      <c r="H82" s="11">
        <v>206.8031</v>
      </c>
      <c r="I82" s="2"/>
      <c r="J82" s="12">
        <f t="shared" si="3"/>
        <v>-17.137844881889777</v>
      </c>
      <c r="K82" s="13">
        <f t="shared" si="4"/>
        <v>-7.6528411947750619E-2</v>
      </c>
      <c r="L82">
        <v>34</v>
      </c>
    </row>
    <row r="83" spans="1:12" x14ac:dyDescent="0.2">
      <c r="A83" s="27" t="s">
        <v>101</v>
      </c>
      <c r="B83" s="31"/>
      <c r="C83" s="11">
        <v>1120.3</v>
      </c>
      <c r="D83" s="11">
        <v>1076.1400000000001</v>
      </c>
      <c r="E83" s="11">
        <v>1003.72</v>
      </c>
      <c r="F83" s="11">
        <v>963.0750921264821</v>
      </c>
      <c r="G83" s="11">
        <v>1025.1968503937007</v>
      </c>
      <c r="H83" s="11">
        <v>942.30709999999999</v>
      </c>
      <c r="I83" s="2"/>
      <c r="J83" s="12">
        <f t="shared" si="3"/>
        <v>-82.889750393700751</v>
      </c>
      <c r="K83" s="13">
        <f t="shared" si="4"/>
        <v>-8.0852521505376307E-2</v>
      </c>
      <c r="L83">
        <v>11</v>
      </c>
    </row>
    <row r="84" spans="1:12" x14ac:dyDescent="0.2">
      <c r="A84" s="14" t="s">
        <v>56</v>
      </c>
      <c r="B84" s="31"/>
      <c r="C84" s="11">
        <v>283.56</v>
      </c>
      <c r="D84" s="11">
        <v>248.15</v>
      </c>
      <c r="E84" s="11">
        <v>232.55</v>
      </c>
      <c r="F84" s="11">
        <v>209.01581705533596</v>
      </c>
      <c r="G84" s="11">
        <v>242.14566929133858</v>
      </c>
      <c r="H84" s="11">
        <v>220.81890000000001</v>
      </c>
      <c r="I84" s="2"/>
      <c r="J84" s="12">
        <f t="shared" si="3"/>
        <v>-21.326769291338564</v>
      </c>
      <c r="K84" s="13">
        <f t="shared" si="4"/>
        <v>-8.8074130558491101E-2</v>
      </c>
      <c r="L84">
        <v>33</v>
      </c>
    </row>
    <row r="85" spans="1:12" x14ac:dyDescent="0.2">
      <c r="A85" s="27" t="s">
        <v>89</v>
      </c>
      <c r="B85" s="31">
        <v>5</v>
      </c>
      <c r="C85" s="11">
        <v>1113.45</v>
      </c>
      <c r="D85" s="11">
        <v>1054.54</v>
      </c>
      <c r="E85" s="11">
        <v>1041.44</v>
      </c>
      <c r="F85" s="11">
        <v>1096.6482092173912</v>
      </c>
      <c r="G85" s="11">
        <v>1107.0196850393702</v>
      </c>
      <c r="H85" s="11">
        <v>907.62199999999996</v>
      </c>
      <c r="I85" s="2"/>
      <c r="J85" s="12">
        <f t="shared" si="3"/>
        <v>-199.39768503937023</v>
      </c>
      <c r="K85" s="13">
        <f t="shared" si="4"/>
        <v>-0.18012117375517023</v>
      </c>
      <c r="L85">
        <v>13</v>
      </c>
    </row>
    <row r="86" spans="1:12" x14ac:dyDescent="0.2">
      <c r="A86" s="14" t="s">
        <v>80</v>
      </c>
      <c r="B86" s="32"/>
      <c r="C86" s="11">
        <v>313.54000000000002</v>
      </c>
      <c r="D86" s="11">
        <v>305.88</v>
      </c>
      <c r="E86" s="11">
        <v>320.18</v>
      </c>
      <c r="F86" s="11">
        <v>378.96442494071147</v>
      </c>
      <c r="G86" s="11">
        <v>413.94488188976379</v>
      </c>
      <c r="H86" s="11">
        <v>338.94880000000001</v>
      </c>
      <c r="I86" s="2"/>
      <c r="J86" s="12">
        <f t="shared" si="3"/>
        <v>-74.996081889763786</v>
      </c>
      <c r="K86" s="13">
        <f t="shared" si="4"/>
        <v>-0.18117407696258395</v>
      </c>
      <c r="L86">
        <v>30</v>
      </c>
    </row>
    <row r="87" spans="1:12" x14ac:dyDescent="0.2">
      <c r="A87" s="16" t="s">
        <v>64</v>
      </c>
      <c r="B87" s="19"/>
      <c r="C87" s="19">
        <f t="shared" ref="C87:H87" si="5">SUM(C52:C86)</f>
        <v>31697.439999999995</v>
      </c>
      <c r="D87" s="19">
        <f t="shared" si="5"/>
        <v>29943.480000000003</v>
      </c>
      <c r="E87" s="19">
        <f t="shared" ref="E87" si="6">SUM(E52:E86)</f>
        <v>29204.819999999996</v>
      </c>
      <c r="F87" s="19">
        <f t="shared" ref="F87" si="7">SUM(F52:F86)</f>
        <v>28425.411100873516</v>
      </c>
      <c r="G87" s="19">
        <f t="shared" si="5"/>
        <v>29638.047244094487</v>
      </c>
      <c r="H87" s="19">
        <f t="shared" si="5"/>
        <v>27547.956600000001</v>
      </c>
      <c r="I87" s="15"/>
      <c r="J87" s="24">
        <f t="shared" si="3"/>
        <v>-2090.0906440944855</v>
      </c>
      <c r="K87" s="25">
        <f t="shared" si="4"/>
        <v>-7.0520524745804405E-2</v>
      </c>
      <c r="L87" s="15"/>
    </row>
    <row r="88" spans="1:12" s="15" customFormat="1" x14ac:dyDescent="0.2">
      <c r="A88" s="14"/>
      <c r="B88"/>
      <c r="C88"/>
      <c r="D88"/>
      <c r="E88"/>
      <c r="F88"/>
      <c r="G88"/>
      <c r="H88"/>
      <c r="I88"/>
      <c r="J88" s="12" t="str">
        <f t="shared" si="3"/>
        <v/>
      </c>
      <c r="K88" s="13" t="str">
        <f t="shared" si="4"/>
        <v/>
      </c>
      <c r="L88"/>
    </row>
    <row r="89" spans="1:12" x14ac:dyDescent="0.2">
      <c r="A89" s="14" t="s">
        <v>62</v>
      </c>
      <c r="B89" s="4"/>
      <c r="C89" s="4">
        <v>4572.28</v>
      </c>
      <c r="D89" s="4">
        <v>4812.79</v>
      </c>
      <c r="E89" s="4">
        <v>3929.6000000000004</v>
      </c>
      <c r="F89" s="4">
        <f>3336.92933924031+2</f>
        <v>3338.9293392403101</v>
      </c>
      <c r="G89" s="4">
        <v>451.27559055117928</v>
      </c>
      <c r="H89" s="4">
        <v>1220.8822</v>
      </c>
      <c r="J89" s="12"/>
      <c r="K89" s="13"/>
    </row>
    <row r="90" spans="1:12" x14ac:dyDescent="0.2">
      <c r="A90" s="16" t="s">
        <v>65</v>
      </c>
      <c r="B90" s="21"/>
      <c r="C90" s="21">
        <f t="shared" ref="C90:H90" si="8">C50+C87+C89</f>
        <v>407114.68</v>
      </c>
      <c r="D90" s="21">
        <f t="shared" si="8"/>
        <v>405977.61000000016</v>
      </c>
      <c r="E90" s="21">
        <f t="shared" si="8"/>
        <v>407200.7099999999</v>
      </c>
      <c r="F90" s="21">
        <f t="shared" si="8"/>
        <v>396229.21111121989</v>
      </c>
      <c r="G90" s="21">
        <f t="shared" si="8"/>
        <v>392617.45954633545</v>
      </c>
      <c r="H90" s="21">
        <f t="shared" si="8"/>
        <v>388075.14650000003</v>
      </c>
      <c r="I90" s="15"/>
      <c r="J90" s="24">
        <f t="shared" si="3"/>
        <v>-4542.3130463354173</v>
      </c>
      <c r="K90" s="25">
        <f t="shared" si="4"/>
        <v>-1.1569309861013321E-2</v>
      </c>
      <c r="L90" s="15"/>
    </row>
    <row r="91" spans="1:12" s="15" customFormat="1" x14ac:dyDescent="0.2">
      <c r="A91" s="14"/>
      <c r="B91"/>
      <c r="C91"/>
      <c r="D91"/>
      <c r="E91"/>
      <c r="F91"/>
      <c r="G91"/>
      <c r="H91"/>
      <c r="I91"/>
      <c r="J91"/>
      <c r="K91"/>
      <c r="L91"/>
    </row>
    <row r="92" spans="1:12" x14ac:dyDescent="0.2">
      <c r="A92" s="19" t="s">
        <v>109</v>
      </c>
      <c r="C92" s="2"/>
      <c r="D92" s="2"/>
      <c r="E92" s="2"/>
      <c r="F92" s="2"/>
      <c r="G92" s="2"/>
      <c r="H92" s="2"/>
    </row>
    <row r="93" spans="1:12" x14ac:dyDescent="0.2">
      <c r="C93" s="2"/>
      <c r="D93" s="2"/>
      <c r="E93" s="2"/>
      <c r="F93" s="2"/>
      <c r="G93" s="2"/>
      <c r="H93" s="2"/>
    </row>
    <row r="95" spans="1:12" x14ac:dyDescent="0.2">
      <c r="C95" s="2"/>
      <c r="D95" s="2"/>
      <c r="E95" s="2"/>
      <c r="F95" s="2"/>
      <c r="G95" s="2"/>
      <c r="H95" s="2"/>
    </row>
    <row r="96" spans="1:12" x14ac:dyDescent="0.2">
      <c r="C96" s="2"/>
      <c r="D96" s="2"/>
      <c r="E96" s="2"/>
      <c r="F96" s="2"/>
      <c r="G96" s="2"/>
      <c r="H96" s="2"/>
    </row>
    <row r="98" spans="3:8" x14ac:dyDescent="0.2">
      <c r="C98" s="2"/>
      <c r="D98" s="2"/>
      <c r="E98" s="2"/>
      <c r="F98" s="2"/>
      <c r="G98" s="2"/>
      <c r="H98" s="2"/>
    </row>
    <row r="99" spans="3:8" x14ac:dyDescent="0.2">
      <c r="C99" s="2"/>
      <c r="D99" s="2"/>
      <c r="E99" s="2"/>
      <c r="F99" s="2"/>
      <c r="G99" s="2"/>
      <c r="H99" s="2"/>
    </row>
  </sheetData>
  <mergeCells count="1">
    <mergeCell ref="J2:K2"/>
  </mergeCells>
  <phoneticPr fontId="3" type="noConversion"/>
  <conditionalFormatting sqref="A4:B86">
    <cfRule type="expression" dxfId="7" priority="1">
      <formula>$B4&gt;0</formula>
    </cfRule>
  </conditionalFormatting>
  <pageMargins left="0.25" right="0.25" top="0.5" bottom="0.5" header="0.3" footer="0.3"/>
  <pageSetup orientation="portrait" r:id="rId1"/>
  <headerFooter alignWithMargins="0">
    <oddFooter>&amp;CMTA Bus-&amp;P</oddFooter>
  </headerFooter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1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50" sqref="F50"/>
    </sheetView>
  </sheetViews>
  <sheetFormatPr defaultRowHeight="12.75" outlineLevelRow="1" x14ac:dyDescent="0.2"/>
  <cols>
    <col min="1" max="1" width="14.5703125" style="14" bestFit="1" customWidth="1"/>
    <col min="2" max="2" width="5.42578125" customWidth="1"/>
    <col min="3" max="7" width="7.7109375" customWidth="1"/>
    <col min="8" max="8" width="8.140625" customWidth="1"/>
    <col min="9" max="9" width="2.7109375" customWidth="1"/>
    <col min="10" max="10" width="7.7109375" bestFit="1" customWidth="1"/>
    <col min="11" max="11" width="8.7109375" customWidth="1"/>
    <col min="12" max="12" width="10.140625" customWidth="1"/>
  </cols>
  <sheetData>
    <row r="1" spans="1:12" s="14" customFormat="1" ht="15.75" x14ac:dyDescent="0.25">
      <c r="A1" s="10" t="s">
        <v>60</v>
      </c>
      <c r="B1" s="11"/>
      <c r="C1" s="11"/>
      <c r="D1" s="11"/>
      <c r="E1" s="11"/>
      <c r="F1" s="11"/>
      <c r="G1" s="11"/>
      <c r="H1" s="11"/>
      <c r="I1" s="11"/>
      <c r="J1" s="11"/>
      <c r="K1" s="12"/>
      <c r="L1" s="13"/>
    </row>
    <row r="2" spans="1:12" ht="28.5" customHeight="1" thickBot="1" x14ac:dyDescent="0.25">
      <c r="A2" s="1" t="s">
        <v>0</v>
      </c>
      <c r="B2" s="5" t="s">
        <v>73</v>
      </c>
      <c r="C2" s="5">
        <v>2014</v>
      </c>
      <c r="D2" s="5">
        <v>2015</v>
      </c>
      <c r="E2" s="5">
        <v>2016</v>
      </c>
      <c r="F2" s="5">
        <v>2017</v>
      </c>
      <c r="G2" s="5">
        <v>2018</v>
      </c>
      <c r="H2" s="5">
        <v>2019</v>
      </c>
      <c r="I2" s="5"/>
      <c r="J2" s="37" t="s">
        <v>106</v>
      </c>
      <c r="K2" s="37"/>
      <c r="L2" s="1" t="s">
        <v>107</v>
      </c>
    </row>
    <row r="3" spans="1:12" s="9" customFormat="1" ht="15.75" x14ac:dyDescent="0.25">
      <c r="A3" s="6" t="s">
        <v>58</v>
      </c>
      <c r="B3" s="7"/>
      <c r="C3" s="7"/>
      <c r="D3" s="7"/>
      <c r="E3" s="7"/>
      <c r="F3" s="7"/>
      <c r="G3" s="7"/>
      <c r="H3" s="7"/>
      <c r="I3" s="7"/>
      <c r="J3" s="7"/>
      <c r="K3" s="8"/>
      <c r="L3" s="8"/>
    </row>
    <row r="4" spans="1:12" x14ac:dyDescent="0.2">
      <c r="A4" s="14" t="s">
        <v>1</v>
      </c>
      <c r="B4" s="31"/>
      <c r="C4" s="2">
        <v>2271.12</v>
      </c>
      <c r="D4" s="2">
        <v>2451.35</v>
      </c>
      <c r="E4" s="2">
        <v>2431.38</v>
      </c>
      <c r="F4" s="2">
        <v>2543.75</v>
      </c>
      <c r="G4" s="2">
        <v>2400.4038461538462</v>
      </c>
      <c r="H4" s="2">
        <v>2484.4423999999999</v>
      </c>
      <c r="I4" s="4"/>
      <c r="J4" s="12">
        <f>IF(AND(G4=0,H4=0),"",H4-G4)</f>
        <v>84.038553846153718</v>
      </c>
      <c r="K4" s="13">
        <f>IFERROR(J4/G4,"")</f>
        <v>3.5010172967689678E-2</v>
      </c>
      <c r="L4">
        <v>42</v>
      </c>
    </row>
    <row r="5" spans="1:12" x14ac:dyDescent="0.2">
      <c r="A5" s="14" t="s">
        <v>2</v>
      </c>
      <c r="B5" s="31"/>
      <c r="C5" s="2">
        <v>13835.09</v>
      </c>
      <c r="D5" s="2">
        <v>15012.169999999998</v>
      </c>
      <c r="E5" s="2">
        <v>15020.65</v>
      </c>
      <c r="F5" s="2">
        <v>14667.211538461539</v>
      </c>
      <c r="G5" s="2">
        <v>14068.884615384617</v>
      </c>
      <c r="H5" s="2">
        <v>14035.8987</v>
      </c>
      <c r="I5" s="4"/>
      <c r="J5" s="12">
        <f t="shared" ref="J5:J67" si="0">IF(AND(G5=0,H5=0),"",H5-G5)</f>
        <v>-32.985915384617329</v>
      </c>
      <c r="K5" s="13">
        <f t="shared" ref="K5:K67" si="1">IFERROR(J5/G5,"")</f>
        <v>-2.3446006052637992E-3</v>
      </c>
      <c r="L5">
        <v>8</v>
      </c>
    </row>
    <row r="6" spans="1:12" x14ac:dyDescent="0.2">
      <c r="A6" s="27" t="s">
        <v>74</v>
      </c>
      <c r="B6" s="32"/>
      <c r="C6" s="2">
        <v>2712.82</v>
      </c>
      <c r="D6" s="2">
        <v>2667.9399999999996</v>
      </c>
      <c r="E6" s="2">
        <v>2429.0500000000002</v>
      </c>
      <c r="F6" s="2">
        <v>2524.25</v>
      </c>
      <c r="G6" s="2">
        <v>2388.3461538461538</v>
      </c>
      <c r="H6" s="2">
        <v>2272.5014000000001</v>
      </c>
      <c r="I6" s="4"/>
      <c r="J6" s="12">
        <f t="shared" si="0"/>
        <v>-115.84475384615371</v>
      </c>
      <c r="K6" s="13">
        <f t="shared" si="1"/>
        <v>-4.8504172504307719E-2</v>
      </c>
      <c r="L6">
        <v>43</v>
      </c>
    </row>
    <row r="7" spans="1:12" x14ac:dyDescent="0.2">
      <c r="A7" s="14" t="s">
        <v>3</v>
      </c>
      <c r="B7" s="31"/>
      <c r="C7" s="2">
        <v>10926.21</v>
      </c>
      <c r="D7" s="2">
        <v>11235.78</v>
      </c>
      <c r="E7" s="2">
        <v>10822.52</v>
      </c>
      <c r="F7" s="2">
        <v>10182.26923076923</v>
      </c>
      <c r="G7" s="2">
        <v>10229.892307692309</v>
      </c>
      <c r="H7" s="2">
        <v>10591.338299999999</v>
      </c>
      <c r="I7" s="4"/>
      <c r="J7" s="12">
        <f t="shared" si="0"/>
        <v>361.44599230769018</v>
      </c>
      <c r="K7" s="13">
        <f t="shared" si="1"/>
        <v>3.5332336004740041E-2</v>
      </c>
      <c r="L7">
        <v>11</v>
      </c>
    </row>
    <row r="8" spans="1:12" x14ac:dyDescent="0.2">
      <c r="A8" s="14" t="s">
        <v>4</v>
      </c>
      <c r="B8" s="31"/>
      <c r="C8" s="2">
        <v>4462.43</v>
      </c>
      <c r="D8" s="2">
        <v>4440.43</v>
      </c>
      <c r="E8" s="2">
        <v>4504.57</v>
      </c>
      <c r="F8" s="2">
        <v>4580.038461538461</v>
      </c>
      <c r="G8" s="2">
        <v>4398.0961538461534</v>
      </c>
      <c r="H8" s="2">
        <v>4510.5928999999996</v>
      </c>
      <c r="I8" s="4"/>
      <c r="J8" s="12">
        <f t="shared" si="0"/>
        <v>112.49674615384629</v>
      </c>
      <c r="K8" s="13">
        <f t="shared" si="1"/>
        <v>2.5578509932182227E-2</v>
      </c>
      <c r="L8">
        <v>32</v>
      </c>
    </row>
    <row r="9" spans="1:12" x14ac:dyDescent="0.2">
      <c r="A9" s="14" t="s">
        <v>5</v>
      </c>
      <c r="B9" s="31"/>
      <c r="C9" s="2">
        <v>12372.48</v>
      </c>
      <c r="D9" s="2">
        <v>13105.89</v>
      </c>
      <c r="E9" s="2">
        <v>13056.31</v>
      </c>
      <c r="F9" s="2">
        <v>12778.75</v>
      </c>
      <c r="G9" s="2">
        <v>12385.211538461539</v>
      </c>
      <c r="H9" s="2">
        <v>12270.689</v>
      </c>
      <c r="I9" s="4"/>
      <c r="J9" s="12">
        <f t="shared" si="0"/>
        <v>-114.52253846153872</v>
      </c>
      <c r="K9" s="13">
        <f t="shared" si="1"/>
        <v>-9.2467163847703183E-3</v>
      </c>
      <c r="L9">
        <v>9</v>
      </c>
    </row>
    <row r="10" spans="1:12" x14ac:dyDescent="0.2">
      <c r="A10" s="14" t="s">
        <v>6</v>
      </c>
      <c r="B10" s="31"/>
      <c r="C10" s="2">
        <v>5048.58</v>
      </c>
      <c r="D10" s="2">
        <v>4931.37</v>
      </c>
      <c r="E10" s="2">
        <v>4699.29</v>
      </c>
      <c r="F10" s="2">
        <v>4509.538461538461</v>
      </c>
      <c r="G10" s="2">
        <v>4343.2692307692305</v>
      </c>
      <c r="H10" s="2">
        <v>4236.7627000000002</v>
      </c>
      <c r="I10" s="4"/>
      <c r="J10" s="12">
        <f t="shared" si="0"/>
        <v>-106.50653076923027</v>
      </c>
      <c r="K10" s="13">
        <f t="shared" si="1"/>
        <v>-2.4522203232233669E-2</v>
      </c>
      <c r="L10">
        <v>33</v>
      </c>
    </row>
    <row r="11" spans="1:12" x14ac:dyDescent="0.2">
      <c r="A11" s="14" t="s">
        <v>7</v>
      </c>
      <c r="B11" s="31"/>
      <c r="C11" s="2">
        <v>29425.9</v>
      </c>
      <c r="D11" s="2">
        <v>28064.47</v>
      </c>
      <c r="E11" s="2">
        <v>27713.71</v>
      </c>
      <c r="F11" s="2">
        <v>27512.23076923077</v>
      </c>
      <c r="G11" s="2">
        <v>26473.711538461539</v>
      </c>
      <c r="H11" s="2">
        <v>25618.029300000002</v>
      </c>
      <c r="I11" s="4"/>
      <c r="J11" s="12">
        <f t="shared" si="0"/>
        <v>-855.68223846153705</v>
      </c>
      <c r="K11" s="13">
        <f t="shared" si="1"/>
        <v>-3.2321959737998382E-2</v>
      </c>
      <c r="L11">
        <v>2</v>
      </c>
    </row>
    <row r="12" spans="1:12" x14ac:dyDescent="0.2">
      <c r="A12" s="14" t="s">
        <v>8</v>
      </c>
      <c r="B12" s="31"/>
      <c r="C12" s="2">
        <v>4285.87</v>
      </c>
      <c r="D12" s="2">
        <v>4081.36</v>
      </c>
      <c r="E12" s="2">
        <v>4086.2200000000003</v>
      </c>
      <c r="F12" s="2">
        <v>4147.3653846153848</v>
      </c>
      <c r="G12" s="2">
        <v>3525.3346153846151</v>
      </c>
      <c r="H12" s="2">
        <v>3440.0919999999996</v>
      </c>
      <c r="I12" s="4"/>
      <c r="J12" s="12">
        <f t="shared" si="0"/>
        <v>-85.242615384615419</v>
      </c>
      <c r="K12" s="13">
        <f t="shared" si="1"/>
        <v>-2.4180006916964796E-2</v>
      </c>
      <c r="L12">
        <v>35</v>
      </c>
    </row>
    <row r="13" spans="1:12" x14ac:dyDescent="0.2">
      <c r="A13" s="14" t="s">
        <v>9</v>
      </c>
      <c r="B13" s="31"/>
      <c r="C13" s="2">
        <v>8653.52</v>
      </c>
      <c r="D13" s="2">
        <v>8746</v>
      </c>
      <c r="E13" s="2">
        <v>8802.77</v>
      </c>
      <c r="F13" s="2">
        <v>8449.3076923076915</v>
      </c>
      <c r="G13" s="2">
        <v>8337.788461538461</v>
      </c>
      <c r="H13" s="2">
        <v>9141.2003000000004</v>
      </c>
      <c r="I13" s="4"/>
      <c r="J13" s="12">
        <f t="shared" si="0"/>
        <v>803.41183846153945</v>
      </c>
      <c r="K13" s="13">
        <f t="shared" si="1"/>
        <v>9.635790619630287E-2</v>
      </c>
      <c r="L13">
        <v>13</v>
      </c>
    </row>
    <row r="14" spans="1:12" x14ac:dyDescent="0.2">
      <c r="A14" s="14" t="s">
        <v>10</v>
      </c>
      <c r="B14" s="31"/>
      <c r="C14" s="2">
        <v>2875.64</v>
      </c>
      <c r="D14" s="2">
        <v>2995.8599999999997</v>
      </c>
      <c r="E14" s="2">
        <v>3101.9700000000003</v>
      </c>
      <c r="F14" s="2">
        <v>3099.4615384615381</v>
      </c>
      <c r="G14" s="2">
        <v>3434.3076923076924</v>
      </c>
      <c r="H14" s="2">
        <v>3338.4367000000002</v>
      </c>
      <c r="I14" s="4"/>
      <c r="J14" s="12">
        <f t="shared" si="0"/>
        <v>-95.870992307692177</v>
      </c>
      <c r="K14" s="13">
        <f t="shared" si="1"/>
        <v>-2.7915667696994093E-2</v>
      </c>
      <c r="L14">
        <v>36</v>
      </c>
    </row>
    <row r="15" spans="1:12" x14ac:dyDescent="0.2">
      <c r="A15" s="14" t="s">
        <v>11</v>
      </c>
      <c r="B15" s="31"/>
      <c r="C15" s="2">
        <v>4248.9799999999996</v>
      </c>
      <c r="D15" s="2">
        <v>4234.41</v>
      </c>
      <c r="E15" s="2">
        <v>4212.59</v>
      </c>
      <c r="F15" s="2">
        <v>4107.1923076923076</v>
      </c>
      <c r="G15" s="2">
        <v>3346.2730769230766</v>
      </c>
      <c r="H15" s="2">
        <v>3306.5686999999998</v>
      </c>
      <c r="I15" s="4"/>
      <c r="J15" s="12">
        <f t="shared" si="0"/>
        <v>-39.704376923076779</v>
      </c>
      <c r="K15" s="13">
        <f t="shared" si="1"/>
        <v>-1.1865253077189162E-2</v>
      </c>
      <c r="L15">
        <v>38</v>
      </c>
    </row>
    <row r="16" spans="1:12" x14ac:dyDescent="0.2">
      <c r="A16" s="14" t="s">
        <v>12</v>
      </c>
      <c r="B16" s="31"/>
      <c r="C16" s="2">
        <v>8369.3700000000008</v>
      </c>
      <c r="D16" s="2">
        <v>8656.25</v>
      </c>
      <c r="E16" s="2">
        <v>8646.14</v>
      </c>
      <c r="F16" s="2">
        <v>7980.4230769230771</v>
      </c>
      <c r="G16" s="2">
        <v>7799.2615384615392</v>
      </c>
      <c r="H16" s="2">
        <v>7718.9506999999994</v>
      </c>
      <c r="I16" s="4"/>
      <c r="J16" s="12">
        <f t="shared" si="0"/>
        <v>-80.310838461539788</v>
      </c>
      <c r="K16" s="13">
        <f t="shared" si="1"/>
        <v>-1.0297236227493107E-2</v>
      </c>
      <c r="L16">
        <v>18</v>
      </c>
    </row>
    <row r="17" spans="1:18" x14ac:dyDescent="0.2">
      <c r="A17" s="14" t="s">
        <v>13</v>
      </c>
      <c r="B17" s="31"/>
      <c r="C17" s="2">
        <v>16159.33</v>
      </c>
      <c r="D17" s="2">
        <v>16527.169999999998</v>
      </c>
      <c r="E17" s="2">
        <v>16583.95</v>
      </c>
      <c r="F17" s="2">
        <v>16784.48076923077</v>
      </c>
      <c r="G17" s="2">
        <v>18318.211538461539</v>
      </c>
      <c r="H17" s="2">
        <v>18971.370200000001</v>
      </c>
      <c r="I17" s="4"/>
      <c r="J17" s="12">
        <f t="shared" si="0"/>
        <v>653.15866153846218</v>
      </c>
      <c r="K17" s="13">
        <f t="shared" si="1"/>
        <v>3.5656246253465744E-2</v>
      </c>
      <c r="L17">
        <v>6</v>
      </c>
    </row>
    <row r="18" spans="1:18" x14ac:dyDescent="0.2">
      <c r="A18" s="14" t="s">
        <v>14</v>
      </c>
      <c r="B18" s="31"/>
      <c r="C18" s="2">
        <v>23613.27</v>
      </c>
      <c r="D18" s="2">
        <v>24271.940000000002</v>
      </c>
      <c r="E18" s="2">
        <v>24053.08</v>
      </c>
      <c r="F18" s="2">
        <v>23200.192307692309</v>
      </c>
      <c r="G18" s="2">
        <v>23755.153846153844</v>
      </c>
      <c r="H18" s="2">
        <v>23836.607599999999</v>
      </c>
      <c r="I18" s="4"/>
      <c r="J18" s="12">
        <f t="shared" si="0"/>
        <v>81.45375384615545</v>
      </c>
      <c r="K18" s="13">
        <f t="shared" si="1"/>
        <v>3.4288876583867499E-3</v>
      </c>
      <c r="L18">
        <v>3</v>
      </c>
    </row>
    <row r="19" spans="1:18" x14ac:dyDescent="0.2">
      <c r="A19" s="14" t="s">
        <v>15</v>
      </c>
      <c r="B19" s="31"/>
      <c r="C19" s="2">
        <v>6883.32</v>
      </c>
      <c r="D19" s="2">
        <v>6949.58</v>
      </c>
      <c r="E19" s="2">
        <v>6918.59</v>
      </c>
      <c r="F19" s="2">
        <v>6710.9615384615381</v>
      </c>
      <c r="G19" s="2">
        <v>6404.0192307692305</v>
      </c>
      <c r="H19" s="2">
        <v>6578.4760999999999</v>
      </c>
      <c r="I19" s="4"/>
      <c r="J19" s="12">
        <f t="shared" si="0"/>
        <v>174.45686923076937</v>
      </c>
      <c r="K19" s="13">
        <f t="shared" si="1"/>
        <v>2.7241777849847926E-2</v>
      </c>
      <c r="L19">
        <v>23</v>
      </c>
    </row>
    <row r="20" spans="1:18" x14ac:dyDescent="0.2">
      <c r="A20" s="27" t="s">
        <v>75</v>
      </c>
      <c r="B20" s="31">
        <v>2</v>
      </c>
      <c r="C20" s="2">
        <v>8639.369999999999</v>
      </c>
      <c r="D20" s="2">
        <v>8675.01</v>
      </c>
      <c r="E20" s="2">
        <v>8405.92</v>
      </c>
      <c r="F20" s="2">
        <v>8195.2692307692305</v>
      </c>
      <c r="G20" s="2">
        <v>7956.9230769230771</v>
      </c>
      <c r="H20" s="2">
        <v>8059.7446</v>
      </c>
      <c r="I20" s="4"/>
      <c r="J20" s="12">
        <f t="shared" si="0"/>
        <v>102.82152307692286</v>
      </c>
      <c r="K20" s="13">
        <f t="shared" si="1"/>
        <v>1.2922271848414511E-2</v>
      </c>
      <c r="L20">
        <v>16</v>
      </c>
    </row>
    <row r="21" spans="1:18" hidden="1" outlineLevel="1" x14ac:dyDescent="0.2">
      <c r="A21" s="27" t="s">
        <v>16</v>
      </c>
      <c r="B21" s="31"/>
      <c r="C21" s="2"/>
      <c r="D21" s="2"/>
      <c r="E21" s="2"/>
      <c r="F21" s="2">
        <v>0</v>
      </c>
      <c r="G21" s="2">
        <v>0</v>
      </c>
      <c r="H21" s="2">
        <v>0</v>
      </c>
      <c r="I21" s="4"/>
      <c r="J21" s="12" t="str">
        <f t="shared" si="0"/>
        <v/>
      </c>
      <c r="K21" s="13" t="str">
        <f t="shared" si="1"/>
        <v/>
      </c>
      <c r="L21">
        <v>46</v>
      </c>
    </row>
    <row r="22" spans="1:18" collapsed="1" x14ac:dyDescent="0.2">
      <c r="A22" s="14" t="s">
        <v>17</v>
      </c>
      <c r="B22" s="31"/>
      <c r="C22" s="2">
        <v>6559.35</v>
      </c>
      <c r="D22" s="2">
        <v>6653.37</v>
      </c>
      <c r="E22" s="2">
        <v>6526.07</v>
      </c>
      <c r="F22" s="2">
        <v>5920.4423076923076</v>
      </c>
      <c r="G22" s="2">
        <v>5732.1730769230771</v>
      </c>
      <c r="H22" s="2">
        <v>6301.6974</v>
      </c>
      <c r="I22" s="4"/>
      <c r="J22" s="12">
        <f t="shared" si="0"/>
        <v>569.52432307692288</v>
      </c>
      <c r="K22" s="13">
        <f t="shared" si="1"/>
        <v>9.9355744398184301E-2</v>
      </c>
      <c r="L22">
        <v>24</v>
      </c>
    </row>
    <row r="23" spans="1:18" x14ac:dyDescent="0.2">
      <c r="A23" s="14" t="s">
        <v>18</v>
      </c>
      <c r="B23" s="31"/>
      <c r="C23" s="2">
        <v>6373.5599999999995</v>
      </c>
      <c r="D23" s="2">
        <v>6598.47</v>
      </c>
      <c r="E23" s="2">
        <v>6709.92</v>
      </c>
      <c r="F23" s="2">
        <v>6790.8846153846152</v>
      </c>
      <c r="G23" s="2">
        <v>6521.4423076923076</v>
      </c>
      <c r="H23" s="2">
        <v>6658.9210999999996</v>
      </c>
      <c r="I23" s="4"/>
      <c r="J23" s="12">
        <f t="shared" si="0"/>
        <v>137.47879230769195</v>
      </c>
      <c r="K23" s="13">
        <f t="shared" si="1"/>
        <v>2.1081040944812175E-2</v>
      </c>
      <c r="L23">
        <v>21</v>
      </c>
    </row>
    <row r="24" spans="1:18" x14ac:dyDescent="0.2">
      <c r="A24" s="14" t="s">
        <v>19</v>
      </c>
      <c r="B24" s="31"/>
      <c r="C24" s="2">
        <v>6110.0300000000007</v>
      </c>
      <c r="D24" s="2">
        <v>6419.2999999999993</v>
      </c>
      <c r="E24" s="2">
        <v>6291.43</v>
      </c>
      <c r="F24" s="2">
        <v>5987.4230769230762</v>
      </c>
      <c r="G24" s="2">
        <v>6094.5961538461543</v>
      </c>
      <c r="H24" s="2">
        <v>6281.6363000000001</v>
      </c>
      <c r="I24" s="4"/>
      <c r="J24" s="12">
        <f t="shared" si="0"/>
        <v>187.04014615384585</v>
      </c>
      <c r="K24" s="13">
        <f t="shared" si="1"/>
        <v>3.0689506151414032E-2</v>
      </c>
      <c r="L24">
        <v>25</v>
      </c>
    </row>
    <row r="25" spans="1:18" x14ac:dyDescent="0.2">
      <c r="A25" s="14" t="s">
        <v>20</v>
      </c>
      <c r="B25" s="31"/>
      <c r="C25" s="2">
        <v>3173.27</v>
      </c>
      <c r="D25" s="2">
        <v>3184.96</v>
      </c>
      <c r="E25" s="2">
        <v>3050.6499999999996</v>
      </c>
      <c r="F25" s="2">
        <v>3128.8269230769229</v>
      </c>
      <c r="G25" s="2">
        <v>3003.9230769230771</v>
      </c>
      <c r="H25" s="2">
        <v>2868.6525999999999</v>
      </c>
      <c r="I25" s="4"/>
      <c r="J25" s="12">
        <f t="shared" si="0"/>
        <v>-135.27047692307724</v>
      </c>
      <c r="K25" s="13">
        <f t="shared" si="1"/>
        <v>-4.5031271926455251E-2</v>
      </c>
      <c r="L25">
        <v>40</v>
      </c>
    </row>
    <row r="26" spans="1:18" x14ac:dyDescent="0.2">
      <c r="A26" s="14" t="s">
        <v>21</v>
      </c>
      <c r="B26" s="31"/>
      <c r="C26" s="2">
        <v>4926.6900000000005</v>
      </c>
      <c r="D26" s="2">
        <v>4910.18</v>
      </c>
      <c r="E26" s="2">
        <v>4833.12</v>
      </c>
      <c r="F26" s="2">
        <v>4509.7692307692305</v>
      </c>
      <c r="G26" s="2">
        <v>4315.961538461539</v>
      </c>
      <c r="H26" s="2">
        <v>4176.3822</v>
      </c>
      <c r="I26" s="4"/>
      <c r="J26" s="12">
        <f t="shared" si="0"/>
        <v>-139.57933846153901</v>
      </c>
      <c r="K26" s="13">
        <f t="shared" si="1"/>
        <v>-3.234026467049872E-2</v>
      </c>
      <c r="L26">
        <v>34</v>
      </c>
    </row>
    <row r="27" spans="1:18" x14ac:dyDescent="0.2">
      <c r="A27" s="14" t="s">
        <v>22</v>
      </c>
      <c r="B27" s="31"/>
      <c r="C27" s="2">
        <v>5692.15</v>
      </c>
      <c r="D27" s="2">
        <v>5453.05</v>
      </c>
      <c r="E27" s="2">
        <v>5528.75</v>
      </c>
      <c r="F27" s="2">
        <v>5559.3461538461543</v>
      </c>
      <c r="G27" s="2">
        <v>5735.1384615384613</v>
      </c>
      <c r="H27" s="2">
        <v>5485.6342000000004</v>
      </c>
      <c r="I27" s="4"/>
      <c r="J27" s="12">
        <f t="shared" si="0"/>
        <v>-249.50426153846092</v>
      </c>
      <c r="K27" s="13">
        <f t="shared" si="1"/>
        <v>-4.3504487853555839E-2</v>
      </c>
      <c r="L27">
        <v>27</v>
      </c>
    </row>
    <row r="28" spans="1:18" x14ac:dyDescent="0.2">
      <c r="A28" s="27" t="s">
        <v>99</v>
      </c>
      <c r="B28" s="31"/>
      <c r="C28" s="2">
        <v>6084.52</v>
      </c>
      <c r="D28" s="2">
        <v>5608.88</v>
      </c>
      <c r="E28" s="2">
        <v>5782.24</v>
      </c>
      <c r="F28" s="2">
        <v>5910.1730769230771</v>
      </c>
      <c r="G28" s="2">
        <v>6153.0384615384619</v>
      </c>
      <c r="H28" s="2">
        <v>6652.2056000000002</v>
      </c>
      <c r="I28" s="4"/>
      <c r="J28" s="12">
        <f t="shared" si="0"/>
        <v>499.16713846153834</v>
      </c>
      <c r="K28" s="13">
        <f t="shared" si="1"/>
        <v>8.112530769663516E-2</v>
      </c>
      <c r="L28">
        <v>22</v>
      </c>
    </row>
    <row r="29" spans="1:18" x14ac:dyDescent="0.2">
      <c r="A29" s="27" t="s">
        <v>66</v>
      </c>
      <c r="B29" s="31"/>
      <c r="C29" s="2">
        <v>9599.32</v>
      </c>
      <c r="D29" s="2">
        <v>9673.51</v>
      </c>
      <c r="E29" s="2">
        <v>9502.75</v>
      </c>
      <c r="F29" s="2">
        <v>9096.211538461539</v>
      </c>
      <c r="G29" s="2">
        <v>8932.288461538461</v>
      </c>
      <c r="H29" s="2">
        <v>8926.7175999999999</v>
      </c>
      <c r="I29" s="4"/>
      <c r="J29" s="12">
        <f t="shared" si="0"/>
        <v>-5.5708615384610312</v>
      </c>
      <c r="K29" s="13">
        <f t="shared" si="1"/>
        <v>-6.2367685083711776E-4</v>
      </c>
      <c r="L29">
        <v>14</v>
      </c>
    </row>
    <row r="30" spans="1:18" x14ac:dyDescent="0.2">
      <c r="A30" s="27" t="s">
        <v>76</v>
      </c>
      <c r="B30" s="32"/>
      <c r="C30" s="2">
        <v>4946.7700000000004</v>
      </c>
      <c r="D30" s="2">
        <v>5188.28</v>
      </c>
      <c r="E30" s="2">
        <v>4986.67</v>
      </c>
      <c r="F30" s="2">
        <v>5091.788461538461</v>
      </c>
      <c r="G30" s="2">
        <v>4955.0576923076924</v>
      </c>
      <c r="H30" s="2">
        <v>4953.8976999999995</v>
      </c>
      <c r="I30" s="4"/>
      <c r="J30" s="12">
        <f t="shared" si="0"/>
        <v>-1.1599923076928462</v>
      </c>
      <c r="K30" s="13">
        <f t="shared" si="1"/>
        <v>-2.3410268451437731E-4</v>
      </c>
      <c r="L30">
        <v>29</v>
      </c>
    </row>
    <row r="31" spans="1:18" x14ac:dyDescent="0.2">
      <c r="A31" s="27" t="s">
        <v>102</v>
      </c>
      <c r="B31" s="32">
        <v>1</v>
      </c>
      <c r="C31" s="2">
        <v>30544.449999999997</v>
      </c>
      <c r="D31" s="2">
        <v>30549.21</v>
      </c>
      <c r="E31" s="2">
        <v>29971.34</v>
      </c>
      <c r="F31" s="2">
        <v>31423.673076923078</v>
      </c>
      <c r="G31" s="2">
        <v>33102.807692307688</v>
      </c>
      <c r="H31" s="2">
        <v>33426.845600000001</v>
      </c>
      <c r="I31" s="4"/>
      <c r="J31" s="12">
        <f t="shared" si="0"/>
        <v>324.03790769231273</v>
      </c>
      <c r="K31" s="13">
        <f t="shared" si="1"/>
        <v>9.7888345515661952E-3</v>
      </c>
      <c r="L31">
        <v>1</v>
      </c>
      <c r="N31" s="35"/>
      <c r="O31" s="35"/>
      <c r="P31" s="35"/>
      <c r="Q31" s="35"/>
      <c r="R31" s="35"/>
    </row>
    <row r="32" spans="1:18" x14ac:dyDescent="0.2">
      <c r="A32" s="14" t="s">
        <v>23</v>
      </c>
      <c r="B32" s="31"/>
      <c r="C32" s="2">
        <v>21574.32</v>
      </c>
      <c r="D32" s="2">
        <v>21543.3</v>
      </c>
      <c r="E32" s="2">
        <v>21768.14</v>
      </c>
      <c r="F32" s="2">
        <v>21734.346153846152</v>
      </c>
      <c r="G32" s="2">
        <v>21221.596153846156</v>
      </c>
      <c r="H32" s="2">
        <v>20621.584800000001</v>
      </c>
      <c r="I32" s="4"/>
      <c r="J32" s="12">
        <f t="shared" si="0"/>
        <v>-600.01135384615554</v>
      </c>
      <c r="K32" s="13">
        <f t="shared" si="1"/>
        <v>-2.82736203957689E-2</v>
      </c>
      <c r="L32">
        <v>5</v>
      </c>
    </row>
    <row r="33" spans="1:12" x14ac:dyDescent="0.2">
      <c r="A33" s="27" t="s">
        <v>67</v>
      </c>
      <c r="B33" s="31"/>
      <c r="C33" s="2">
        <v>7713.32</v>
      </c>
      <c r="D33" s="2">
        <v>7483.1900000000005</v>
      </c>
      <c r="E33" s="2">
        <v>7093.1299999999992</v>
      </c>
      <c r="F33" s="2">
        <v>7009.288461538461</v>
      </c>
      <c r="G33" s="2">
        <v>6647.3461538461543</v>
      </c>
      <c r="H33" s="2">
        <v>6735.0606000000007</v>
      </c>
      <c r="I33" s="4"/>
      <c r="J33" s="12">
        <f t="shared" si="0"/>
        <v>87.714446153846438</v>
      </c>
      <c r="K33" s="13">
        <f t="shared" si="1"/>
        <v>1.3195408231162276E-2</v>
      </c>
      <c r="L33">
        <v>20</v>
      </c>
    </row>
    <row r="34" spans="1:12" x14ac:dyDescent="0.2">
      <c r="A34" s="14" t="s">
        <v>24</v>
      </c>
      <c r="B34" s="31"/>
      <c r="C34" s="2">
        <v>19365.98</v>
      </c>
      <c r="D34" s="2">
        <v>19782.62</v>
      </c>
      <c r="E34" s="2">
        <v>19105.29</v>
      </c>
      <c r="F34" s="2">
        <v>18578.692307692309</v>
      </c>
      <c r="G34" s="2">
        <v>19532.961538461539</v>
      </c>
      <c r="H34" s="2">
        <v>20862.701099999998</v>
      </c>
      <c r="I34" s="4"/>
      <c r="J34" s="12">
        <f t="shared" si="0"/>
        <v>1329.7395615384594</v>
      </c>
      <c r="K34" s="13">
        <f t="shared" si="1"/>
        <v>6.807669993718693E-2</v>
      </c>
      <c r="L34">
        <v>4</v>
      </c>
    </row>
    <row r="35" spans="1:12" x14ac:dyDescent="0.2">
      <c r="A35" s="14" t="s">
        <v>25</v>
      </c>
      <c r="B35" s="31"/>
      <c r="C35" s="2">
        <v>17352.150000000001</v>
      </c>
      <c r="D35" s="2">
        <v>16741.25</v>
      </c>
      <c r="E35" s="2">
        <v>17083.900000000001</v>
      </c>
      <c r="F35" s="2">
        <v>17300.038461538461</v>
      </c>
      <c r="G35" s="2">
        <v>17820.634615384617</v>
      </c>
      <c r="H35" s="2">
        <v>17762.253799999999</v>
      </c>
      <c r="I35" s="4"/>
      <c r="J35" s="12">
        <f t="shared" si="0"/>
        <v>-58.380815384618472</v>
      </c>
      <c r="K35" s="13">
        <f t="shared" si="1"/>
        <v>-3.2760233653081079E-3</v>
      </c>
      <c r="L35">
        <v>7</v>
      </c>
    </row>
    <row r="36" spans="1:12" x14ac:dyDescent="0.2">
      <c r="A36" s="14" t="s">
        <v>26</v>
      </c>
      <c r="B36" s="31"/>
      <c r="C36" s="2">
        <v>421.4</v>
      </c>
      <c r="D36" s="2">
        <v>453.25</v>
      </c>
      <c r="E36" s="2">
        <v>472.51</v>
      </c>
      <c r="F36" s="2">
        <v>465.75</v>
      </c>
      <c r="G36" s="2">
        <v>466.13461538461542</v>
      </c>
      <c r="H36" s="2">
        <v>519.35259999999994</v>
      </c>
      <c r="I36" s="4"/>
      <c r="J36" s="12">
        <f t="shared" si="0"/>
        <v>53.217984615384523</v>
      </c>
      <c r="K36" s="13">
        <f t="shared" si="1"/>
        <v>0.11416870332934506</v>
      </c>
      <c r="L36">
        <v>45</v>
      </c>
    </row>
    <row r="37" spans="1:12" x14ac:dyDescent="0.2">
      <c r="A37" s="27" t="s">
        <v>68</v>
      </c>
      <c r="B37" s="31"/>
      <c r="C37" s="2">
        <v>7372.18</v>
      </c>
      <c r="D37" s="2">
        <v>7300.69</v>
      </c>
      <c r="E37" s="2">
        <v>7077.46</v>
      </c>
      <c r="F37" s="2">
        <v>7325.1346153846152</v>
      </c>
      <c r="G37" s="2">
        <v>8147.1153846153848</v>
      </c>
      <c r="H37" s="2">
        <v>9867.6827000000012</v>
      </c>
      <c r="I37" s="4"/>
      <c r="J37" s="12">
        <f t="shared" si="0"/>
        <v>1720.5673153846164</v>
      </c>
      <c r="K37" s="13">
        <f t="shared" si="1"/>
        <v>0.2111873017821316</v>
      </c>
      <c r="L37">
        <v>12</v>
      </c>
    </row>
    <row r="38" spans="1:12" x14ac:dyDescent="0.2">
      <c r="A38" s="27" t="s">
        <v>108</v>
      </c>
      <c r="B38" s="31">
        <v>2</v>
      </c>
      <c r="C38" s="2">
        <v>5645.87</v>
      </c>
      <c r="D38" s="2">
        <v>6426.29</v>
      </c>
      <c r="E38" s="2">
        <v>6353.5</v>
      </c>
      <c r="F38" s="2">
        <v>6954.8589345316541</v>
      </c>
      <c r="G38" s="2">
        <v>7280.3084541875924</v>
      </c>
      <c r="H38" s="2">
        <v>8191.6349</v>
      </c>
      <c r="I38" s="4"/>
      <c r="J38" s="12">
        <f t="shared" si="0"/>
        <v>911.32644581240766</v>
      </c>
      <c r="K38" s="13">
        <f t="shared" si="1"/>
        <v>0.1251769003397401</v>
      </c>
      <c r="L38">
        <v>15</v>
      </c>
    </row>
    <row r="39" spans="1:12" x14ac:dyDescent="0.2">
      <c r="A39" s="14" t="s">
        <v>27</v>
      </c>
      <c r="B39" s="31"/>
      <c r="C39" s="2">
        <v>6354.98</v>
      </c>
      <c r="D39" s="2">
        <v>6313.21</v>
      </c>
      <c r="E39" s="2">
        <v>6561.3899999999994</v>
      </c>
      <c r="F39" s="2">
        <v>6859.8076923076924</v>
      </c>
      <c r="G39" s="2">
        <v>7087.25</v>
      </c>
      <c r="H39" s="2">
        <v>7260.6018000000004</v>
      </c>
      <c r="I39" s="4"/>
      <c r="J39" s="12">
        <f t="shared" si="0"/>
        <v>173.35180000000037</v>
      </c>
      <c r="K39" s="13">
        <f t="shared" si="1"/>
        <v>2.445967053511593E-2</v>
      </c>
      <c r="L39">
        <v>19</v>
      </c>
    </row>
    <row r="40" spans="1:12" x14ac:dyDescent="0.2">
      <c r="A40" s="27" t="s">
        <v>69</v>
      </c>
      <c r="B40" s="31"/>
      <c r="C40" s="2">
        <v>6909.96</v>
      </c>
      <c r="D40" s="2">
        <v>6402.9</v>
      </c>
      <c r="E40" s="2">
        <v>5897.54</v>
      </c>
      <c r="F40" s="2">
        <v>5890.8653846153848</v>
      </c>
      <c r="G40" s="2">
        <v>5447.538461538461</v>
      </c>
      <c r="H40" s="2">
        <v>4735.6914999999999</v>
      </c>
      <c r="I40" s="4"/>
      <c r="J40" s="12">
        <f t="shared" si="0"/>
        <v>-711.84696153846107</v>
      </c>
      <c r="K40" s="13">
        <f t="shared" si="1"/>
        <v>-0.13067314100934782</v>
      </c>
      <c r="L40">
        <v>30</v>
      </c>
    </row>
    <row r="41" spans="1:12" x14ac:dyDescent="0.2">
      <c r="A41" s="14" t="s">
        <v>28</v>
      </c>
      <c r="B41" s="31"/>
      <c r="C41" s="2">
        <v>2966.5</v>
      </c>
      <c r="D41" s="2">
        <v>3037.6</v>
      </c>
      <c r="E41" s="2">
        <v>3158.99</v>
      </c>
      <c r="F41" s="2">
        <v>3449.1153846153848</v>
      </c>
      <c r="G41" s="2">
        <v>4188.6730769230762</v>
      </c>
      <c r="H41" s="2">
        <v>4650.1124</v>
      </c>
      <c r="I41" s="4"/>
      <c r="J41" s="12">
        <f t="shared" si="0"/>
        <v>461.43932307692376</v>
      </c>
      <c r="K41" s="13">
        <f t="shared" si="1"/>
        <v>0.11016360422568208</v>
      </c>
      <c r="L41">
        <v>31</v>
      </c>
    </row>
    <row r="42" spans="1:12" x14ac:dyDescent="0.2">
      <c r="A42" s="14" t="s">
        <v>29</v>
      </c>
      <c r="B42" s="31"/>
      <c r="C42" s="2">
        <v>2918.07</v>
      </c>
      <c r="D42" s="2">
        <v>2875.34</v>
      </c>
      <c r="E42" s="2">
        <v>2832.27</v>
      </c>
      <c r="F42" s="2">
        <v>2953.6923076923076</v>
      </c>
      <c r="G42" s="2">
        <v>3571.8846153846152</v>
      </c>
      <c r="H42" s="2">
        <v>3314.9002</v>
      </c>
      <c r="I42" s="4"/>
      <c r="J42" s="12">
        <f t="shared" si="0"/>
        <v>-256.9844153846152</v>
      </c>
      <c r="K42" s="13">
        <f t="shared" si="1"/>
        <v>-7.1946449299550935E-2</v>
      </c>
      <c r="L42">
        <v>37</v>
      </c>
    </row>
    <row r="43" spans="1:12" x14ac:dyDescent="0.2">
      <c r="A43" s="28" t="s">
        <v>30</v>
      </c>
      <c r="B43" s="31">
        <v>4</v>
      </c>
      <c r="C43" s="2">
        <v>263.64999999999998</v>
      </c>
      <c r="D43" s="2">
        <v>669.63</v>
      </c>
      <c r="E43" s="2">
        <v>791.13</v>
      </c>
      <c r="F43" s="2">
        <v>950.07692307692309</v>
      </c>
      <c r="G43" s="2">
        <v>1017.6153846153846</v>
      </c>
      <c r="H43" s="2">
        <v>1120.8884</v>
      </c>
      <c r="I43" s="4"/>
      <c r="J43" s="12">
        <f t="shared" si="0"/>
        <v>103.27301538461541</v>
      </c>
      <c r="K43" s="13">
        <f t="shared" si="1"/>
        <v>0.10148531257086706</v>
      </c>
      <c r="L43">
        <v>44</v>
      </c>
    </row>
    <row r="44" spans="1:12" x14ac:dyDescent="0.2">
      <c r="A44" s="14" t="s">
        <v>31</v>
      </c>
      <c r="B44" s="31"/>
      <c r="C44" s="2">
        <v>2728.52</v>
      </c>
      <c r="D44" s="2">
        <v>2744.84</v>
      </c>
      <c r="E44" s="2">
        <v>2705.7799999999997</v>
      </c>
      <c r="F44" s="2">
        <v>2742.6730769230771</v>
      </c>
      <c r="G44" s="2">
        <v>2729.3076923076924</v>
      </c>
      <c r="H44" s="2">
        <v>2641.8292000000001</v>
      </c>
      <c r="I44" s="4"/>
      <c r="J44" s="12">
        <f t="shared" si="0"/>
        <v>-87.47849230769225</v>
      </c>
      <c r="K44" s="13">
        <f t="shared" si="1"/>
        <v>-3.2051531805755172E-2</v>
      </c>
      <c r="L44">
        <v>41</v>
      </c>
    </row>
    <row r="45" spans="1:12" x14ac:dyDescent="0.2">
      <c r="A45" s="14" t="s">
        <v>32</v>
      </c>
      <c r="B45" s="31"/>
      <c r="C45" s="2">
        <v>6436</v>
      </c>
      <c r="D45" s="2">
        <v>6020.29</v>
      </c>
      <c r="E45" s="2">
        <v>5807.99</v>
      </c>
      <c r="F45" s="2">
        <v>5482.0961538461543</v>
      </c>
      <c r="G45" s="2">
        <v>5398.0961538461543</v>
      </c>
      <c r="H45" s="2">
        <v>4981.3361999999997</v>
      </c>
      <c r="I45" s="4"/>
      <c r="J45" s="12">
        <f t="shared" si="0"/>
        <v>-416.75995384615453</v>
      </c>
      <c r="K45" s="13">
        <f t="shared" si="1"/>
        <v>-7.7204988938407895E-2</v>
      </c>
      <c r="L45">
        <v>28</v>
      </c>
    </row>
    <row r="46" spans="1:12" x14ac:dyDescent="0.2">
      <c r="A46" s="14" t="s">
        <v>33</v>
      </c>
      <c r="B46" s="31"/>
      <c r="C46" s="2">
        <v>11838.5</v>
      </c>
      <c r="D46" s="2">
        <v>11588.21</v>
      </c>
      <c r="E46" s="2">
        <v>11370</v>
      </c>
      <c r="F46" s="2">
        <v>11163.576923076924</v>
      </c>
      <c r="G46" s="2">
        <v>10939.846153846154</v>
      </c>
      <c r="H46" s="2">
        <v>10896.2621</v>
      </c>
      <c r="I46" s="4"/>
      <c r="J46" s="12">
        <f t="shared" si="0"/>
        <v>-43.584053846154347</v>
      </c>
      <c r="K46" s="13">
        <f t="shared" si="1"/>
        <v>-3.9839731960793039E-3</v>
      </c>
      <c r="L46">
        <v>10</v>
      </c>
    </row>
    <row r="47" spans="1:12" x14ac:dyDescent="0.2">
      <c r="A47" s="14" t="s">
        <v>34</v>
      </c>
      <c r="B47" s="31"/>
      <c r="C47" s="2">
        <v>5203.2299999999996</v>
      </c>
      <c r="D47" s="2">
        <v>5088.55</v>
      </c>
      <c r="E47" s="2">
        <v>5382.15</v>
      </c>
      <c r="F47" s="2">
        <v>5629.1923076923076</v>
      </c>
      <c r="G47" s="2">
        <v>5814.7307692307695</v>
      </c>
      <c r="H47" s="2">
        <v>5558.8302000000003</v>
      </c>
      <c r="I47" s="4"/>
      <c r="J47" s="12">
        <f t="shared" si="0"/>
        <v>-255.90056923076918</v>
      </c>
      <c r="K47" s="13">
        <f t="shared" si="1"/>
        <v>-4.4009014241019148E-2</v>
      </c>
      <c r="L47">
        <v>26</v>
      </c>
    </row>
    <row r="48" spans="1:12" x14ac:dyDescent="0.2">
      <c r="A48" s="14" t="s">
        <v>35</v>
      </c>
      <c r="B48" s="31"/>
      <c r="C48" s="2">
        <v>10572</v>
      </c>
      <c r="D48" s="2">
        <v>3812.16</v>
      </c>
      <c r="E48" s="2">
        <v>3666.27</v>
      </c>
      <c r="F48" s="2">
        <v>3316.5192307692305</v>
      </c>
      <c r="G48" s="2">
        <v>3146.6923076923076</v>
      </c>
      <c r="H48" s="2">
        <v>3017.8106000000002</v>
      </c>
      <c r="I48" s="4"/>
      <c r="J48" s="12">
        <f t="shared" si="0"/>
        <v>-128.88170769230737</v>
      </c>
      <c r="K48" s="13">
        <f t="shared" si="1"/>
        <v>-4.0957836067176664E-2</v>
      </c>
      <c r="L48">
        <v>39</v>
      </c>
    </row>
    <row r="49" spans="1:12" x14ac:dyDescent="0.2">
      <c r="A49" s="27" t="s">
        <v>77</v>
      </c>
      <c r="B49" s="31">
        <v>3</v>
      </c>
      <c r="C49" s="2">
        <v>2969.73</v>
      </c>
      <c r="D49" s="2">
        <v>9213.880000000001</v>
      </c>
      <c r="E49" s="2">
        <v>8953.26</v>
      </c>
      <c r="F49" s="2">
        <v>8544.6538461538457</v>
      </c>
      <c r="G49" s="2">
        <v>8296.9038461538457</v>
      </c>
      <c r="H49" s="2">
        <v>7759.5591000000004</v>
      </c>
      <c r="I49" s="4"/>
      <c r="J49" s="12">
        <f t="shared" si="0"/>
        <v>-537.34474615384534</v>
      </c>
      <c r="K49" s="13">
        <f t="shared" si="1"/>
        <v>-6.4764489997427122E-2</v>
      </c>
      <c r="L49">
        <v>17</v>
      </c>
    </row>
    <row r="50" spans="1:12" s="18" customFormat="1" x14ac:dyDescent="0.2">
      <c r="A50" s="16" t="s">
        <v>63</v>
      </c>
      <c r="B50" s="19"/>
      <c r="C50" s="19">
        <f t="shared" ref="C50:H50" si="2">SUM(C4:C49)</f>
        <v>387399.77</v>
      </c>
      <c r="D50" s="19">
        <f t="shared" si="2"/>
        <v>388783.39</v>
      </c>
      <c r="E50" s="19">
        <f t="shared" si="2"/>
        <v>384752.35000000015</v>
      </c>
      <c r="F50" s="19">
        <f t="shared" si="2"/>
        <v>381741.60893453157</v>
      </c>
      <c r="G50" s="19">
        <f t="shared" si="2"/>
        <v>382866.15076187981</v>
      </c>
      <c r="H50" s="19">
        <f t="shared" si="2"/>
        <v>386642.38410000008</v>
      </c>
      <c r="I50" s="19"/>
      <c r="J50" s="24">
        <f t="shared" si="0"/>
        <v>3776.233338120277</v>
      </c>
      <c r="K50" s="25">
        <f t="shared" si="1"/>
        <v>9.8630639731556516E-3</v>
      </c>
    </row>
    <row r="51" spans="1:12" ht="15.75" x14ac:dyDescent="0.25">
      <c r="A51" s="6" t="s">
        <v>57</v>
      </c>
      <c r="B51" s="7"/>
      <c r="C51" s="7"/>
      <c r="D51" s="7"/>
      <c r="E51" s="7"/>
      <c r="F51" s="7"/>
      <c r="G51" s="7"/>
      <c r="H51" s="7"/>
      <c r="I51" s="7"/>
      <c r="J51" s="7" t="str">
        <f t="shared" si="0"/>
        <v/>
      </c>
      <c r="K51" s="8" t="str">
        <f t="shared" si="1"/>
        <v/>
      </c>
      <c r="L51" s="8"/>
    </row>
    <row r="52" spans="1:12" x14ac:dyDescent="0.2">
      <c r="A52" s="14" t="s">
        <v>36</v>
      </c>
      <c r="B52" s="33"/>
      <c r="C52" s="2">
        <v>168.75</v>
      </c>
      <c r="D52" s="2">
        <v>143.91999999999999</v>
      </c>
      <c r="E52" s="2">
        <v>145.53</v>
      </c>
      <c r="F52" s="2">
        <v>123.73076923076923</v>
      </c>
      <c r="G52" s="2">
        <v>139.48076923076923</v>
      </c>
      <c r="H52" s="2">
        <v>145.51920000000001</v>
      </c>
      <c r="I52" s="4"/>
      <c r="J52" s="12">
        <f t="shared" si="0"/>
        <v>6.0384307692307857</v>
      </c>
      <c r="K52" s="13">
        <f t="shared" si="1"/>
        <v>4.3292210119950485E-2</v>
      </c>
      <c r="L52">
        <v>18</v>
      </c>
    </row>
    <row r="53" spans="1:12" x14ac:dyDescent="0.2">
      <c r="A53" s="14" t="s">
        <v>37</v>
      </c>
      <c r="B53" s="33"/>
      <c r="C53" s="2">
        <v>156.38</v>
      </c>
      <c r="D53" s="2">
        <v>164.06</v>
      </c>
      <c r="E53" s="2">
        <v>162.53</v>
      </c>
      <c r="F53" s="2">
        <v>147.53846153846155</v>
      </c>
      <c r="G53" s="2">
        <v>164.19230769230771</v>
      </c>
      <c r="H53" s="2">
        <v>184.44230000000002</v>
      </c>
      <c r="I53" s="4"/>
      <c r="J53" s="12">
        <f t="shared" si="0"/>
        <v>20.24999230769231</v>
      </c>
      <c r="K53" s="13">
        <f t="shared" si="1"/>
        <v>0.1233309440149918</v>
      </c>
      <c r="L53">
        <v>16</v>
      </c>
    </row>
    <row r="54" spans="1:12" x14ac:dyDescent="0.2">
      <c r="A54" s="14" t="s">
        <v>38</v>
      </c>
      <c r="B54" s="33"/>
      <c r="C54" s="2">
        <v>161.77000000000001</v>
      </c>
      <c r="D54" s="2">
        <v>129.41</v>
      </c>
      <c r="E54" s="2">
        <v>144</v>
      </c>
      <c r="F54" s="2">
        <v>121.32692307692308</v>
      </c>
      <c r="G54" s="2">
        <v>165.38461538461539</v>
      </c>
      <c r="H54" s="2">
        <v>151.61540000000002</v>
      </c>
      <c r="I54" s="4"/>
      <c r="J54" s="12">
        <f t="shared" si="0"/>
        <v>-13.769215384615364</v>
      </c>
      <c r="K54" s="13">
        <f t="shared" si="1"/>
        <v>-8.3255720930232438E-2</v>
      </c>
      <c r="L54">
        <v>17</v>
      </c>
    </row>
    <row r="55" spans="1:12" x14ac:dyDescent="0.2">
      <c r="A55" s="14" t="s">
        <v>39</v>
      </c>
      <c r="B55" s="33"/>
      <c r="C55" s="2">
        <v>68.73</v>
      </c>
      <c r="D55" s="2">
        <v>58.24</v>
      </c>
      <c r="E55" s="2">
        <v>58.58</v>
      </c>
      <c r="F55" s="2">
        <v>52.28846153846154</v>
      </c>
      <c r="G55" s="2">
        <v>63.21153846153846</v>
      </c>
      <c r="H55" s="2">
        <v>65.480800000000002</v>
      </c>
      <c r="I55" s="4"/>
      <c r="J55" s="12">
        <f t="shared" si="0"/>
        <v>2.2692615384615422</v>
      </c>
      <c r="K55" s="13">
        <f t="shared" si="1"/>
        <v>3.5899482811073989E-2</v>
      </c>
      <c r="L55">
        <v>20</v>
      </c>
    </row>
    <row r="56" spans="1:12" x14ac:dyDescent="0.2">
      <c r="A56" s="14" t="s">
        <v>40</v>
      </c>
      <c r="B56" s="33"/>
      <c r="C56" s="2">
        <v>87.75</v>
      </c>
      <c r="D56" s="2">
        <v>84.06</v>
      </c>
      <c r="E56" s="2">
        <v>85.79</v>
      </c>
      <c r="F56" s="2">
        <v>75.67307692307692</v>
      </c>
      <c r="G56" s="2">
        <v>90.615384615384613</v>
      </c>
      <c r="H56" s="2">
        <v>105.1538</v>
      </c>
      <c r="I56" s="4"/>
      <c r="J56" s="12">
        <f t="shared" si="0"/>
        <v>14.538415384615391</v>
      </c>
      <c r="K56" s="13">
        <f t="shared" si="1"/>
        <v>0.16044091680814948</v>
      </c>
      <c r="L56">
        <v>19</v>
      </c>
    </row>
    <row r="57" spans="1:12" x14ac:dyDescent="0.2">
      <c r="A57" s="14" t="s">
        <v>41</v>
      </c>
      <c r="B57" s="33"/>
      <c r="C57" s="2">
        <v>996.79</v>
      </c>
      <c r="D57" s="2">
        <v>930.92000000000007</v>
      </c>
      <c r="E57" s="2">
        <v>930.55</v>
      </c>
      <c r="F57" s="2">
        <v>931.51923076923083</v>
      </c>
      <c r="G57" s="2">
        <v>1006.5192307692307</v>
      </c>
      <c r="H57" s="2">
        <v>945.46150000000011</v>
      </c>
      <c r="I57" s="4"/>
      <c r="J57" s="12">
        <f t="shared" si="0"/>
        <v>-61.057730769230602</v>
      </c>
      <c r="K57" s="13">
        <f t="shared" si="1"/>
        <v>-6.0662259500563469E-2</v>
      </c>
      <c r="L57">
        <v>5</v>
      </c>
    </row>
    <row r="58" spans="1:12" x14ac:dyDescent="0.2">
      <c r="A58" s="14" t="s">
        <v>42</v>
      </c>
      <c r="B58" s="33"/>
      <c r="C58" s="2">
        <v>886.66000000000008</v>
      </c>
      <c r="D58" s="2">
        <v>795.76</v>
      </c>
      <c r="E58" s="2">
        <v>758.65</v>
      </c>
      <c r="F58" s="2">
        <v>784.57692307692309</v>
      </c>
      <c r="G58" s="2">
        <v>822.23076923076928</v>
      </c>
      <c r="H58" s="2">
        <v>838.077</v>
      </c>
      <c r="I58" s="4"/>
      <c r="J58" s="12">
        <f t="shared" si="0"/>
        <v>15.846230769230715</v>
      </c>
      <c r="K58" s="13">
        <f t="shared" si="1"/>
        <v>1.9272242492281717E-2</v>
      </c>
      <c r="L58">
        <v>7</v>
      </c>
    </row>
    <row r="59" spans="1:12" x14ac:dyDescent="0.2">
      <c r="A59" s="14" t="s">
        <v>43</v>
      </c>
      <c r="B59" s="33"/>
      <c r="C59" s="2">
        <v>387.28999999999996</v>
      </c>
      <c r="D59" s="2">
        <v>378.82</v>
      </c>
      <c r="E59" s="2">
        <v>362.93</v>
      </c>
      <c r="F59" s="2">
        <v>384.67307692307691</v>
      </c>
      <c r="G59" s="2">
        <v>441.46153846153845</v>
      </c>
      <c r="H59" s="2">
        <v>405.13459999999998</v>
      </c>
      <c r="I59" s="4"/>
      <c r="J59" s="12">
        <f t="shared" si="0"/>
        <v>-36.326938461538475</v>
      </c>
      <c r="K59" s="13">
        <f t="shared" si="1"/>
        <v>-8.2287889876285103E-2</v>
      </c>
      <c r="L59">
        <v>12</v>
      </c>
    </row>
    <row r="60" spans="1:12" x14ac:dyDescent="0.2">
      <c r="A60" s="27" t="s">
        <v>81</v>
      </c>
      <c r="B60" s="33"/>
      <c r="C60" s="2">
        <v>250.46</v>
      </c>
      <c r="D60" s="2">
        <v>219.43</v>
      </c>
      <c r="E60" s="2">
        <v>212.86</v>
      </c>
      <c r="F60" s="2">
        <v>230.57692307692309</v>
      </c>
      <c r="G60" s="2">
        <v>263.82692307692309</v>
      </c>
      <c r="H60" s="2">
        <v>236.15390000000002</v>
      </c>
      <c r="I60" s="4"/>
      <c r="J60" s="12">
        <f t="shared" si="0"/>
        <v>-27.673023076923073</v>
      </c>
      <c r="K60" s="13">
        <f t="shared" si="1"/>
        <v>-0.10489082294627886</v>
      </c>
      <c r="L60">
        <v>14</v>
      </c>
    </row>
    <row r="61" spans="1:12" x14ac:dyDescent="0.2">
      <c r="A61" s="14" t="s">
        <v>44</v>
      </c>
      <c r="B61" s="33"/>
      <c r="C61" s="2">
        <v>546.54</v>
      </c>
      <c r="D61" s="2">
        <v>540.53</v>
      </c>
      <c r="E61" s="2">
        <v>501</v>
      </c>
      <c r="F61" s="2">
        <v>492.88461538461542</v>
      </c>
      <c r="G61" s="2">
        <v>552.09615384615381</v>
      </c>
      <c r="H61" s="2">
        <v>577.9615</v>
      </c>
      <c r="I61" s="4"/>
      <c r="J61" s="12">
        <f t="shared" si="0"/>
        <v>25.86534615384619</v>
      </c>
      <c r="K61" s="13">
        <f t="shared" si="1"/>
        <v>4.6849350377930331E-2</v>
      </c>
      <c r="L61">
        <v>9</v>
      </c>
    </row>
    <row r="62" spans="1:12" x14ac:dyDescent="0.2">
      <c r="A62" s="14" t="s">
        <v>45</v>
      </c>
      <c r="B62" s="33"/>
      <c r="C62" s="2">
        <v>2583.25</v>
      </c>
      <c r="D62" s="2">
        <v>2454.1099999999997</v>
      </c>
      <c r="E62" s="2">
        <v>2307.4</v>
      </c>
      <c r="F62" s="2">
        <v>2249.6923076923076</v>
      </c>
      <c r="G62" s="2">
        <v>2376.9038461538462</v>
      </c>
      <c r="H62" s="2">
        <v>2247.7116000000001</v>
      </c>
      <c r="I62" s="4"/>
      <c r="J62" s="12">
        <f t="shared" si="0"/>
        <v>-129.1922461538461</v>
      </c>
      <c r="K62" s="13">
        <f t="shared" si="1"/>
        <v>-5.4353164669617045E-2</v>
      </c>
      <c r="L62">
        <v>1</v>
      </c>
    </row>
    <row r="63" spans="1:12" x14ac:dyDescent="0.2">
      <c r="A63" s="27" t="s">
        <v>100</v>
      </c>
      <c r="B63" s="33"/>
      <c r="C63" s="2">
        <v>920.5</v>
      </c>
      <c r="D63" s="2">
        <v>879.2</v>
      </c>
      <c r="E63" s="2">
        <v>824.31</v>
      </c>
      <c r="F63" s="2">
        <v>792.26923076923072</v>
      </c>
      <c r="G63" s="2">
        <v>850.03846153846155</v>
      </c>
      <c r="H63" s="2">
        <v>930</v>
      </c>
      <c r="I63" s="4"/>
      <c r="J63" s="12">
        <f t="shared" si="0"/>
        <v>79.961538461538453</v>
      </c>
      <c r="K63" s="13">
        <f t="shared" si="1"/>
        <v>9.4068141713044645E-2</v>
      </c>
      <c r="L63">
        <v>6</v>
      </c>
    </row>
    <row r="64" spans="1:12" x14ac:dyDescent="0.2">
      <c r="A64" s="14" t="s">
        <v>46</v>
      </c>
      <c r="B64" s="33"/>
      <c r="C64" s="2">
        <v>1183.73</v>
      </c>
      <c r="D64" s="2">
        <v>1178.5700000000002</v>
      </c>
      <c r="E64" s="2">
        <v>1107.45</v>
      </c>
      <c r="F64" s="2">
        <v>1090.8653846153848</v>
      </c>
      <c r="G64" s="2">
        <v>1108.9615384615386</v>
      </c>
      <c r="H64" s="2">
        <v>1106.2883999999999</v>
      </c>
      <c r="I64" s="4"/>
      <c r="J64" s="12">
        <f t="shared" si="0"/>
        <v>-2.673138461538656</v>
      </c>
      <c r="K64" s="13">
        <f t="shared" si="1"/>
        <v>-2.4104879825202043E-3</v>
      </c>
      <c r="L64">
        <v>3</v>
      </c>
    </row>
    <row r="65" spans="1:12" x14ac:dyDescent="0.2">
      <c r="A65" s="14" t="s">
        <v>47</v>
      </c>
      <c r="B65" s="33"/>
      <c r="C65" s="2">
        <v>1182.6500000000001</v>
      </c>
      <c r="D65" s="2">
        <v>1266.96</v>
      </c>
      <c r="E65" s="2">
        <v>1164.97</v>
      </c>
      <c r="F65" s="2">
        <v>1128.7307692307691</v>
      </c>
      <c r="G65" s="2">
        <v>1286</v>
      </c>
      <c r="H65" s="2">
        <v>1191.8269</v>
      </c>
      <c r="I65" s="4"/>
      <c r="J65" s="12">
        <f t="shared" si="0"/>
        <v>-94.173099999999977</v>
      </c>
      <c r="K65" s="13">
        <f t="shared" si="1"/>
        <v>-7.3229471228615839E-2</v>
      </c>
      <c r="L65">
        <v>2</v>
      </c>
    </row>
    <row r="66" spans="1:12" x14ac:dyDescent="0.2">
      <c r="A66" s="14" t="s">
        <v>48</v>
      </c>
      <c r="B66" s="33"/>
      <c r="C66" s="2">
        <v>891.57999999999993</v>
      </c>
      <c r="D66" s="2">
        <v>981.95</v>
      </c>
      <c r="E66" s="2">
        <v>868.29</v>
      </c>
      <c r="F66" s="2">
        <v>881.86538461538453</v>
      </c>
      <c r="G66" s="2">
        <v>1063.1346153846152</v>
      </c>
      <c r="H66" s="2">
        <v>1015.5</v>
      </c>
      <c r="I66" s="4"/>
      <c r="J66" s="12">
        <f t="shared" si="0"/>
        <v>-47.634615384615245</v>
      </c>
      <c r="K66" s="13">
        <f t="shared" si="1"/>
        <v>-4.4805817339869276E-2</v>
      </c>
      <c r="L66">
        <v>4</v>
      </c>
    </row>
    <row r="67" spans="1:12" hidden="1" x14ac:dyDescent="0.2">
      <c r="A67" s="14" t="s">
        <v>49</v>
      </c>
      <c r="B67" s="33"/>
      <c r="C67" s="2"/>
      <c r="D67" s="2"/>
      <c r="E67" s="2"/>
      <c r="F67" s="2">
        <v>0</v>
      </c>
      <c r="G67" s="2">
        <v>0</v>
      </c>
      <c r="H67" s="2">
        <v>0</v>
      </c>
      <c r="I67" s="4"/>
      <c r="J67" s="12" t="str">
        <f t="shared" si="0"/>
        <v/>
      </c>
      <c r="K67" s="13" t="str">
        <f t="shared" si="1"/>
        <v/>
      </c>
      <c r="L67">
        <v>21</v>
      </c>
    </row>
    <row r="68" spans="1:12" hidden="1" x14ac:dyDescent="0.2">
      <c r="A68" s="14" t="s">
        <v>82</v>
      </c>
      <c r="B68" s="33"/>
      <c r="C68" s="2"/>
      <c r="D68" s="2"/>
      <c r="E68" s="2"/>
      <c r="F68" s="2">
        <v>1.9230769230769232E-2</v>
      </c>
      <c r="G68" s="2">
        <v>1.9230769230769232E-2</v>
      </c>
      <c r="H68" s="2">
        <v>0</v>
      </c>
      <c r="I68" s="4"/>
      <c r="J68" s="12"/>
      <c r="K68" s="13"/>
      <c r="L68">
        <v>21</v>
      </c>
    </row>
    <row r="69" spans="1:12" x14ac:dyDescent="0.2">
      <c r="A69" s="27" t="s">
        <v>83</v>
      </c>
      <c r="B69" s="33">
        <v>6</v>
      </c>
      <c r="C69" s="2">
        <v>685.9</v>
      </c>
      <c r="D69" s="2">
        <v>597.09</v>
      </c>
      <c r="E69" s="2">
        <v>510.04</v>
      </c>
      <c r="F69" s="2">
        <v>472.42307692307691</v>
      </c>
      <c r="G69" s="2">
        <v>523.96153846153845</v>
      </c>
      <c r="H69" s="2">
        <v>549.61530000000005</v>
      </c>
      <c r="I69" s="4"/>
      <c r="J69" s="12">
        <f t="shared" ref="J69:J78" si="3">IF(AND(G69=0,H69=0),"",H69-G69)</f>
        <v>25.653761538461595</v>
      </c>
      <c r="K69" s="13">
        <f t="shared" ref="K69:K78" si="4">IFERROR(J69/G69,"")</f>
        <v>4.896115393085234E-2</v>
      </c>
      <c r="L69">
        <v>10</v>
      </c>
    </row>
    <row r="70" spans="1:12" hidden="1" x14ac:dyDescent="0.2">
      <c r="A70" s="27" t="s">
        <v>50</v>
      </c>
      <c r="B70" s="33"/>
      <c r="C70" s="2"/>
      <c r="D70" s="2"/>
      <c r="E70" s="2"/>
      <c r="F70" s="2">
        <v>0</v>
      </c>
      <c r="G70" s="2">
        <v>0</v>
      </c>
      <c r="H70" s="2">
        <v>0</v>
      </c>
      <c r="I70" s="4"/>
      <c r="J70" s="12" t="str">
        <f t="shared" si="3"/>
        <v/>
      </c>
      <c r="K70" s="13" t="str">
        <f t="shared" si="4"/>
        <v/>
      </c>
      <c r="L70">
        <v>21</v>
      </c>
    </row>
    <row r="71" spans="1:12" x14ac:dyDescent="0.2">
      <c r="A71" s="27" t="s">
        <v>88</v>
      </c>
      <c r="B71" s="33">
        <v>5</v>
      </c>
      <c r="C71" s="2">
        <v>243.48000000000002</v>
      </c>
      <c r="D71" s="2">
        <v>207.32</v>
      </c>
      <c r="E71" s="2">
        <v>192.3</v>
      </c>
      <c r="F71" s="2">
        <v>158.94230769230768</v>
      </c>
      <c r="G71" s="2">
        <v>180.59615384615384</v>
      </c>
      <c r="H71" s="2">
        <v>209.75</v>
      </c>
      <c r="I71" s="4"/>
      <c r="J71" s="12">
        <f t="shared" si="3"/>
        <v>29.15384615384616</v>
      </c>
      <c r="K71" s="13">
        <f t="shared" si="4"/>
        <v>0.16143115749121503</v>
      </c>
      <c r="L71">
        <v>15</v>
      </c>
    </row>
    <row r="72" spans="1:12" s="15" customFormat="1" x14ac:dyDescent="0.2">
      <c r="A72" s="27" t="s">
        <v>84</v>
      </c>
      <c r="B72" s="33">
        <v>6</v>
      </c>
      <c r="C72" s="2">
        <v>621.43000000000006</v>
      </c>
      <c r="D72" s="2">
        <v>606.6</v>
      </c>
      <c r="E72" s="2">
        <v>553.70000000000005</v>
      </c>
      <c r="F72" s="2">
        <v>518.78846153846155</v>
      </c>
      <c r="G72" s="2">
        <v>596.28846153846155</v>
      </c>
      <c r="H72" s="2">
        <v>589.07690000000002</v>
      </c>
      <c r="I72" s="4"/>
      <c r="J72" s="12">
        <f t="shared" si="3"/>
        <v>-7.2115615384615239</v>
      </c>
      <c r="K72" s="13">
        <f t="shared" si="4"/>
        <v>-1.2094081981488026E-2</v>
      </c>
      <c r="L72">
        <v>8</v>
      </c>
    </row>
    <row r="73" spans="1:12" x14ac:dyDescent="0.2">
      <c r="A73" s="27" t="s">
        <v>85</v>
      </c>
      <c r="B73" s="33">
        <v>6</v>
      </c>
      <c r="C73" s="2">
        <v>457</v>
      </c>
      <c r="D73" s="2">
        <v>447.77</v>
      </c>
      <c r="E73" s="2">
        <v>418.11</v>
      </c>
      <c r="F73" s="2">
        <v>403.21153846153845</v>
      </c>
      <c r="G73" s="2">
        <v>446.42307692307691</v>
      </c>
      <c r="H73" s="2">
        <v>444.15390000000002</v>
      </c>
      <c r="I73" s="4"/>
      <c r="J73" s="12">
        <f t="shared" si="3"/>
        <v>-2.2691769230768841</v>
      </c>
      <c r="K73" s="13">
        <f t="shared" si="4"/>
        <v>-5.0830188679244414E-3</v>
      </c>
      <c r="L73">
        <v>11</v>
      </c>
    </row>
    <row r="74" spans="1:12" x14ac:dyDescent="0.2">
      <c r="A74" s="14" t="s">
        <v>52</v>
      </c>
      <c r="B74" s="33"/>
      <c r="C74" s="2">
        <v>205.81</v>
      </c>
      <c r="D74" s="2">
        <v>196.65</v>
      </c>
      <c r="E74" s="2">
        <v>200.87</v>
      </c>
      <c r="F74" s="2">
        <v>193.21153846153845</v>
      </c>
      <c r="G74" s="2">
        <v>237.23461538461541</v>
      </c>
      <c r="H74" s="2">
        <v>259.63459999999998</v>
      </c>
      <c r="I74" s="4"/>
      <c r="J74" s="12">
        <f t="shared" si="3"/>
        <v>22.399984615384568</v>
      </c>
      <c r="K74" s="13">
        <f t="shared" si="4"/>
        <v>9.4421231821792559E-2</v>
      </c>
      <c r="L74">
        <v>13</v>
      </c>
    </row>
    <row r="75" spans="1:12" s="15" customFormat="1" x14ac:dyDescent="0.2">
      <c r="A75" s="16" t="s">
        <v>64</v>
      </c>
      <c r="B75" s="20"/>
      <c r="C75" s="20">
        <f t="shared" ref="C75:G75" si="5">SUM(C52:C74)</f>
        <v>12686.449999999999</v>
      </c>
      <c r="D75" s="20">
        <f t="shared" si="5"/>
        <v>12261.369999999999</v>
      </c>
      <c r="E75" s="20">
        <f t="shared" si="5"/>
        <v>11509.860000000002</v>
      </c>
      <c r="F75" s="20">
        <f t="shared" si="5"/>
        <v>11234.807692307693</v>
      </c>
      <c r="G75" s="20">
        <f t="shared" si="5"/>
        <v>12378.58076923077</v>
      </c>
      <c r="H75" s="20">
        <f>SUM(H52:H74)</f>
        <v>12198.557599999998</v>
      </c>
      <c r="J75" s="24">
        <f t="shared" si="3"/>
        <v>-180.0231692307716</v>
      </c>
      <c r="K75" s="25">
        <f t="shared" si="4"/>
        <v>-1.4543118681121519E-2</v>
      </c>
    </row>
    <row r="76" spans="1:12" x14ac:dyDescent="0.2">
      <c r="J76" s="12" t="str">
        <f t="shared" si="3"/>
        <v/>
      </c>
      <c r="K76" s="13" t="str">
        <f t="shared" si="4"/>
        <v/>
      </c>
    </row>
    <row r="77" spans="1:12" x14ac:dyDescent="0.2">
      <c r="A77" s="14" t="s">
        <v>62</v>
      </c>
      <c r="B77" s="4"/>
      <c r="C77" s="4">
        <v>3739.6800000000003</v>
      </c>
      <c r="D77" s="4">
        <v>4433.62</v>
      </c>
      <c r="E77" s="4">
        <v>3640</v>
      </c>
      <c r="F77" s="4">
        <v>3422</v>
      </c>
      <c r="G77" s="4">
        <v>398.01923076922179</v>
      </c>
      <c r="H77" s="4">
        <v>1284.7972</v>
      </c>
      <c r="J77" s="12"/>
      <c r="K77" s="13"/>
    </row>
    <row r="78" spans="1:12" x14ac:dyDescent="0.2">
      <c r="A78" s="16" t="s">
        <v>65</v>
      </c>
      <c r="B78" s="21"/>
      <c r="C78" s="21">
        <f t="shared" ref="C78:H78" si="6">C50+C75+C77</f>
        <v>403825.9</v>
      </c>
      <c r="D78" s="21">
        <f t="shared" si="6"/>
        <v>405478.38</v>
      </c>
      <c r="E78" s="21">
        <f t="shared" si="6"/>
        <v>399902.21000000014</v>
      </c>
      <c r="F78" s="21">
        <f t="shared" si="6"/>
        <v>396398.41662683926</v>
      </c>
      <c r="G78" s="21">
        <f t="shared" si="6"/>
        <v>395642.75076187984</v>
      </c>
      <c r="H78" s="21">
        <f t="shared" si="6"/>
        <v>400125.73890000005</v>
      </c>
      <c r="I78" s="15"/>
      <c r="J78" s="24">
        <f t="shared" si="3"/>
        <v>4482.988138120214</v>
      </c>
      <c r="K78" s="25">
        <f t="shared" si="4"/>
        <v>1.1330899225342637E-2</v>
      </c>
      <c r="L78" s="15"/>
    </row>
    <row r="80" spans="1:12" x14ac:dyDescent="0.2">
      <c r="A80" s="19" t="s">
        <v>109</v>
      </c>
      <c r="H80" s="36"/>
    </row>
    <row r="81" spans="3:8" x14ac:dyDescent="0.2">
      <c r="C81" s="2"/>
      <c r="D81" s="2"/>
      <c r="E81" s="2"/>
      <c r="F81" s="2"/>
      <c r="G81" s="2"/>
      <c r="H81" s="2"/>
    </row>
  </sheetData>
  <mergeCells count="1">
    <mergeCell ref="J2:K2"/>
  </mergeCells>
  <phoneticPr fontId="3" type="noConversion"/>
  <conditionalFormatting sqref="A50:B74 A4:A37 A39:A49">
    <cfRule type="expression" dxfId="6" priority="3">
      <formula>$B4&gt;0</formula>
    </cfRule>
  </conditionalFormatting>
  <conditionalFormatting sqref="B4:B49">
    <cfRule type="expression" dxfId="5" priority="2">
      <formula>$B4&gt;0</formula>
    </cfRule>
  </conditionalFormatting>
  <conditionalFormatting sqref="A38">
    <cfRule type="expression" dxfId="4" priority="1">
      <formula>$B38&gt;0</formula>
    </cfRule>
  </conditionalFormatting>
  <pageMargins left="0.25" right="0.25" top="0.5" bottom="0.5" header="0.3" footer="0.3"/>
  <pageSetup orientation="portrait" r:id="rId1"/>
  <headerFooter alignWithMargins="0">
    <oddFooter>&amp;CMTA Bus-&amp;P</oddFooter>
  </headerFooter>
  <rowBreaks count="1" manualBreakCount="1">
    <brk id="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3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2.75" x14ac:dyDescent="0.2"/>
  <cols>
    <col min="1" max="1" width="14.5703125" style="14" bestFit="1" customWidth="1"/>
    <col min="2" max="2" width="5.5703125" customWidth="1"/>
    <col min="3" max="8" width="12.140625" customWidth="1"/>
    <col min="9" max="9" width="2.7109375" customWidth="1"/>
    <col min="10" max="10" width="10.28515625" bestFit="1" customWidth="1"/>
    <col min="11" max="11" width="8.7109375" customWidth="1"/>
    <col min="12" max="12" width="10.140625" bestFit="1" customWidth="1"/>
  </cols>
  <sheetData>
    <row r="1" spans="1:12" s="14" customFormat="1" ht="15.75" x14ac:dyDescent="0.25">
      <c r="A1" s="10" t="s">
        <v>61</v>
      </c>
      <c r="B1" s="11"/>
      <c r="C1" s="11"/>
      <c r="D1" s="11"/>
      <c r="E1" s="11"/>
      <c r="F1" s="11"/>
      <c r="G1" s="11"/>
      <c r="H1" s="11"/>
      <c r="I1" s="11"/>
      <c r="J1" s="11"/>
      <c r="K1" s="12"/>
      <c r="L1" s="13"/>
    </row>
    <row r="2" spans="1:12" ht="29.25" customHeight="1" thickBot="1" x14ac:dyDescent="0.25">
      <c r="A2" s="1" t="s">
        <v>0</v>
      </c>
      <c r="B2" s="5" t="s">
        <v>73</v>
      </c>
      <c r="C2" s="5">
        <v>2014</v>
      </c>
      <c r="D2" s="5">
        <v>2015</v>
      </c>
      <c r="E2" s="5">
        <v>2016</v>
      </c>
      <c r="F2" s="5">
        <v>2017</v>
      </c>
      <c r="G2" s="5">
        <v>2018</v>
      </c>
      <c r="H2" s="5">
        <v>2019</v>
      </c>
      <c r="I2" s="5"/>
      <c r="J2" s="37" t="s">
        <v>106</v>
      </c>
      <c r="K2" s="37"/>
      <c r="L2" s="1" t="s">
        <v>107</v>
      </c>
    </row>
    <row r="3" spans="1:12" s="9" customFormat="1" ht="15.75" x14ac:dyDescent="0.25">
      <c r="A3" s="6" t="s">
        <v>58</v>
      </c>
      <c r="B3" s="7"/>
      <c r="C3" s="7"/>
      <c r="D3" s="7"/>
      <c r="E3" s="7"/>
      <c r="F3" s="7"/>
      <c r="G3" s="7"/>
      <c r="H3" s="7"/>
      <c r="I3" s="7"/>
      <c r="J3" s="7"/>
      <c r="K3" s="8"/>
      <c r="L3" s="8"/>
    </row>
    <row r="4" spans="1:12" x14ac:dyDescent="0.2">
      <c r="A4" s="14" t="s">
        <v>1</v>
      </c>
      <c r="B4" s="31"/>
      <c r="C4" s="23">
        <v>1387685</v>
      </c>
      <c r="D4" s="23">
        <v>1476591</v>
      </c>
      <c r="E4" s="23">
        <v>1504621</v>
      </c>
      <c r="F4" s="23">
        <v>1459548.825</v>
      </c>
      <c r="G4" s="23">
        <v>1408029</v>
      </c>
      <c r="H4" s="23">
        <v>1419044.9095999999</v>
      </c>
      <c r="I4" s="3"/>
      <c r="J4" s="12">
        <f>IF(AND(G4=0,H4=0),"",H4-G4)</f>
        <v>11015.909599999897</v>
      </c>
      <c r="K4" s="13">
        <f>IFERROR(J4/G4,"")</f>
        <v>7.8236382915407975E-3</v>
      </c>
      <c r="L4">
        <v>32</v>
      </c>
    </row>
    <row r="5" spans="1:12" x14ac:dyDescent="0.2">
      <c r="A5" s="14" t="s">
        <v>2</v>
      </c>
      <c r="B5" s="31"/>
      <c r="C5" s="23">
        <v>4262822</v>
      </c>
      <c r="D5" s="23">
        <v>4434682</v>
      </c>
      <c r="E5" s="23">
        <v>4503939</v>
      </c>
      <c r="F5" s="23">
        <v>4342063.3875000002</v>
      </c>
      <c r="G5" s="23">
        <v>4246206</v>
      </c>
      <c r="H5" s="23">
        <v>4133500.8350999998</v>
      </c>
      <c r="I5" s="3"/>
      <c r="J5" s="12">
        <f t="shared" ref="J5:J50" si="0">IF(AND(G5=0,H5=0),"",H5-G5)</f>
        <v>-112705.16490000021</v>
      </c>
      <c r="K5" s="13">
        <f t="shared" ref="K5:K50" si="1">IFERROR(J5/G5,"")</f>
        <v>-2.6542557026201792E-2</v>
      </c>
      <c r="L5">
        <v>8</v>
      </c>
    </row>
    <row r="6" spans="1:12" x14ac:dyDescent="0.2">
      <c r="A6" s="14" t="s">
        <v>74</v>
      </c>
      <c r="B6" s="32"/>
      <c r="C6" s="23">
        <v>1083926</v>
      </c>
      <c r="D6" s="23">
        <v>1108921</v>
      </c>
      <c r="E6" s="23">
        <v>1107917</v>
      </c>
      <c r="F6" s="23">
        <v>1107821.4750000001</v>
      </c>
      <c r="G6" s="23">
        <v>1076181</v>
      </c>
      <c r="H6" s="23">
        <v>1088671.6165</v>
      </c>
      <c r="I6" s="3"/>
      <c r="J6" s="12">
        <f t="shared" si="0"/>
        <v>12490.616500000004</v>
      </c>
      <c r="K6" s="13">
        <f t="shared" si="1"/>
        <v>1.160642726455866E-2</v>
      </c>
      <c r="L6">
        <v>40</v>
      </c>
    </row>
    <row r="7" spans="1:12" x14ac:dyDescent="0.2">
      <c r="A7" s="14" t="s">
        <v>3</v>
      </c>
      <c r="B7" s="31"/>
      <c r="C7" s="23">
        <v>3547548</v>
      </c>
      <c r="D7" s="23">
        <v>3513534</v>
      </c>
      <c r="E7" s="23">
        <v>3480285</v>
      </c>
      <c r="F7" s="23">
        <v>3281711.3875000002</v>
      </c>
      <c r="G7" s="23">
        <v>3272458.4</v>
      </c>
      <c r="H7" s="23">
        <v>3305572.2581000002</v>
      </c>
      <c r="I7" s="3"/>
      <c r="J7" s="12">
        <f t="shared" si="0"/>
        <v>33113.858100000303</v>
      </c>
      <c r="K7" s="13">
        <f t="shared" si="1"/>
        <v>1.0118954636673243E-2</v>
      </c>
      <c r="L7">
        <v>10</v>
      </c>
    </row>
    <row r="8" spans="1:12" x14ac:dyDescent="0.2">
      <c r="A8" s="14" t="s">
        <v>4</v>
      </c>
      <c r="B8" s="31"/>
      <c r="C8" s="23">
        <v>1571918</v>
      </c>
      <c r="D8" s="23">
        <v>1551161</v>
      </c>
      <c r="E8" s="23">
        <v>1606778</v>
      </c>
      <c r="F8" s="23">
        <v>1599556.3374999999</v>
      </c>
      <c r="G8" s="23">
        <v>1521558</v>
      </c>
      <c r="H8" s="23">
        <v>1494545.9012</v>
      </c>
      <c r="I8" s="3"/>
      <c r="J8" s="12">
        <f t="shared" si="0"/>
        <v>-27012.098800000036</v>
      </c>
      <c r="K8" s="13">
        <f t="shared" si="1"/>
        <v>-1.775292088766911E-2</v>
      </c>
      <c r="L8">
        <v>29</v>
      </c>
    </row>
    <row r="9" spans="1:12" x14ac:dyDescent="0.2">
      <c r="A9" s="14" t="s">
        <v>5</v>
      </c>
      <c r="B9" s="31"/>
      <c r="C9" s="23">
        <v>3345475</v>
      </c>
      <c r="D9" s="23">
        <v>3374492</v>
      </c>
      <c r="E9" s="23">
        <v>3437684</v>
      </c>
      <c r="F9" s="23">
        <v>3318146.375</v>
      </c>
      <c r="G9" s="23">
        <v>3261666</v>
      </c>
      <c r="H9" s="23">
        <v>3236360.7023</v>
      </c>
      <c r="I9" s="3"/>
      <c r="J9" s="12">
        <f t="shared" si="0"/>
        <v>-25305.297699999996</v>
      </c>
      <c r="K9" s="13">
        <f t="shared" si="1"/>
        <v>-7.7583963839338533E-3</v>
      </c>
      <c r="L9">
        <v>11</v>
      </c>
    </row>
    <row r="10" spans="1:12" x14ac:dyDescent="0.2">
      <c r="A10" s="14" t="s">
        <v>6</v>
      </c>
      <c r="B10" s="31"/>
      <c r="C10" s="23">
        <v>1584949</v>
      </c>
      <c r="D10" s="23">
        <v>1585627</v>
      </c>
      <c r="E10" s="23">
        <v>1543202</v>
      </c>
      <c r="F10" s="23">
        <v>1476981.7250000001</v>
      </c>
      <c r="G10" s="23">
        <v>1418204</v>
      </c>
      <c r="H10" s="23">
        <v>1395929.9813999999</v>
      </c>
      <c r="I10" s="3"/>
      <c r="J10" s="12">
        <f t="shared" si="0"/>
        <v>-22274.018600000069</v>
      </c>
      <c r="K10" s="13">
        <f t="shared" si="1"/>
        <v>-1.5705793101697688E-2</v>
      </c>
      <c r="L10">
        <v>34</v>
      </c>
    </row>
    <row r="11" spans="1:12" x14ac:dyDescent="0.2">
      <c r="A11" s="14" t="s">
        <v>7</v>
      </c>
      <c r="B11" s="31"/>
      <c r="C11" s="23">
        <v>7511855</v>
      </c>
      <c r="D11" s="23">
        <v>7323942</v>
      </c>
      <c r="E11" s="23">
        <v>7475722</v>
      </c>
      <c r="F11" s="23">
        <v>7341090.3125</v>
      </c>
      <c r="G11" s="23">
        <v>7047602</v>
      </c>
      <c r="H11" s="23">
        <v>6790810.1931999996</v>
      </c>
      <c r="I11" s="3"/>
      <c r="J11" s="12">
        <f t="shared" si="0"/>
        <v>-256791.80680000037</v>
      </c>
      <c r="K11" s="13">
        <f t="shared" si="1"/>
        <v>-3.6436763426765641E-2</v>
      </c>
      <c r="L11">
        <v>2</v>
      </c>
    </row>
    <row r="12" spans="1:12" x14ac:dyDescent="0.2">
      <c r="A12" s="14" t="s">
        <v>8</v>
      </c>
      <c r="B12" s="31"/>
      <c r="C12" s="23">
        <v>1456067</v>
      </c>
      <c r="D12" s="23">
        <v>1433956</v>
      </c>
      <c r="E12" s="23">
        <v>1498023</v>
      </c>
      <c r="F12" s="23">
        <v>1470554.1375</v>
      </c>
      <c r="G12" s="23">
        <v>1266352.3999999999</v>
      </c>
      <c r="H12" s="23">
        <v>1266060.5987</v>
      </c>
      <c r="I12" s="3"/>
      <c r="J12" s="12">
        <f t="shared" si="0"/>
        <v>-291.80129999993369</v>
      </c>
      <c r="K12" s="13">
        <f t="shared" si="1"/>
        <v>-2.3042661742492352E-4</v>
      </c>
      <c r="L12">
        <v>37</v>
      </c>
    </row>
    <row r="13" spans="1:12" x14ac:dyDescent="0.2">
      <c r="A13" s="14" t="s">
        <v>9</v>
      </c>
      <c r="B13" s="31"/>
      <c r="C13" s="23">
        <v>2674890</v>
      </c>
      <c r="D13" s="23">
        <v>2681333</v>
      </c>
      <c r="E13" s="23">
        <v>2716952</v>
      </c>
      <c r="F13" s="23">
        <v>2534102.5499999998</v>
      </c>
      <c r="G13" s="23">
        <v>2483852</v>
      </c>
      <c r="H13" s="23">
        <v>2712357.5462000002</v>
      </c>
      <c r="I13" s="3"/>
      <c r="J13" s="12">
        <f t="shared" si="0"/>
        <v>228505.54620000022</v>
      </c>
      <c r="K13" s="13">
        <f t="shared" si="1"/>
        <v>9.1996441897504444E-2</v>
      </c>
      <c r="L13">
        <v>13</v>
      </c>
    </row>
    <row r="14" spans="1:12" x14ac:dyDescent="0.2">
      <c r="A14" s="14" t="s">
        <v>10</v>
      </c>
      <c r="B14" s="31"/>
      <c r="C14" s="23">
        <v>941567</v>
      </c>
      <c r="D14" s="23">
        <v>1003257</v>
      </c>
      <c r="E14" s="23">
        <v>1051604</v>
      </c>
      <c r="F14" s="23">
        <v>1071593.825</v>
      </c>
      <c r="G14" s="23">
        <v>1138150</v>
      </c>
      <c r="H14" s="23">
        <v>1009023.7706</v>
      </c>
      <c r="I14" s="3"/>
      <c r="J14" s="12">
        <f t="shared" si="0"/>
        <v>-129126.22939999995</v>
      </c>
      <c r="K14" s="13">
        <f t="shared" si="1"/>
        <v>-0.11345273417387862</v>
      </c>
      <c r="L14">
        <v>41</v>
      </c>
    </row>
    <row r="15" spans="1:12" x14ac:dyDescent="0.2">
      <c r="A15" s="14" t="s">
        <v>11</v>
      </c>
      <c r="B15" s="31"/>
      <c r="C15" s="23">
        <v>959520</v>
      </c>
      <c r="D15" s="23">
        <v>955611</v>
      </c>
      <c r="E15" s="23">
        <v>976985</v>
      </c>
      <c r="F15" s="23">
        <v>953069.1875</v>
      </c>
      <c r="G15" s="23">
        <v>798708.2</v>
      </c>
      <c r="H15" s="23">
        <v>809200.11609999998</v>
      </c>
      <c r="I15" s="3"/>
      <c r="J15" s="12">
        <f t="shared" si="0"/>
        <v>10491.916100000031</v>
      </c>
      <c r="K15" s="13">
        <f t="shared" si="1"/>
        <v>1.3136106653218325E-2</v>
      </c>
      <c r="L15">
        <v>43</v>
      </c>
    </row>
    <row r="16" spans="1:12" x14ac:dyDescent="0.2">
      <c r="A16" s="14" t="s">
        <v>12</v>
      </c>
      <c r="B16" s="31"/>
      <c r="C16" s="23">
        <v>2197186</v>
      </c>
      <c r="D16" s="23">
        <v>2278354</v>
      </c>
      <c r="E16" s="23">
        <v>2322086</v>
      </c>
      <c r="F16" s="23">
        <v>2153775.375</v>
      </c>
      <c r="G16" s="23">
        <v>2045594.6</v>
      </c>
      <c r="H16" s="23">
        <v>1960843.1094</v>
      </c>
      <c r="I16" s="3"/>
      <c r="J16" s="12">
        <f t="shared" si="0"/>
        <v>-84751.490600000136</v>
      </c>
      <c r="K16" s="13">
        <f t="shared" si="1"/>
        <v>-4.1431225229085045E-2</v>
      </c>
      <c r="L16">
        <v>22</v>
      </c>
    </row>
    <row r="17" spans="1:12" x14ac:dyDescent="0.2">
      <c r="A17" s="14" t="s">
        <v>13</v>
      </c>
      <c r="B17" s="31"/>
      <c r="C17" s="23">
        <v>4984704</v>
      </c>
      <c r="D17" s="23">
        <v>4976489</v>
      </c>
      <c r="E17" s="23">
        <v>5000828</v>
      </c>
      <c r="F17" s="23">
        <v>4907396.9000000004</v>
      </c>
      <c r="G17" s="23">
        <v>5271826</v>
      </c>
      <c r="H17" s="23">
        <v>5337201.3638000004</v>
      </c>
      <c r="I17" s="3"/>
      <c r="J17" s="12">
        <f t="shared" si="0"/>
        <v>65375.363800000399</v>
      </c>
      <c r="K17" s="13">
        <f t="shared" si="1"/>
        <v>1.2400895591015409E-2</v>
      </c>
      <c r="L17">
        <v>5</v>
      </c>
    </row>
    <row r="18" spans="1:12" x14ac:dyDescent="0.2">
      <c r="A18" s="14" t="s">
        <v>14</v>
      </c>
      <c r="B18" s="31"/>
      <c r="C18" s="23">
        <v>6267728</v>
      </c>
      <c r="D18" s="23">
        <v>6495852</v>
      </c>
      <c r="E18" s="23">
        <v>6439116</v>
      </c>
      <c r="F18" s="23">
        <v>6198807.9625000004</v>
      </c>
      <c r="G18" s="23">
        <v>6319652</v>
      </c>
      <c r="H18" s="23">
        <v>6336823.9380999999</v>
      </c>
      <c r="I18" s="3"/>
      <c r="J18" s="12">
        <f t="shared" si="0"/>
        <v>17171.938099999912</v>
      </c>
      <c r="K18" s="13">
        <f t="shared" si="1"/>
        <v>2.7172284328314143E-3</v>
      </c>
      <c r="L18">
        <v>4</v>
      </c>
    </row>
    <row r="19" spans="1:12" x14ac:dyDescent="0.2">
      <c r="A19" s="14" t="s">
        <v>15</v>
      </c>
      <c r="B19" s="31"/>
      <c r="C19" s="23">
        <v>1728732</v>
      </c>
      <c r="D19" s="23">
        <v>1724589</v>
      </c>
      <c r="E19" s="23">
        <v>1754047</v>
      </c>
      <c r="F19" s="23">
        <v>1676083.1875</v>
      </c>
      <c r="G19" s="23">
        <v>1594236</v>
      </c>
      <c r="H19" s="23">
        <v>1645315.4901999999</v>
      </c>
      <c r="I19" s="3"/>
      <c r="J19" s="12">
        <f t="shared" si="0"/>
        <v>51079.490199999884</v>
      </c>
      <c r="K19" s="13">
        <f t="shared" si="1"/>
        <v>3.2040105856347416E-2</v>
      </c>
      <c r="L19">
        <v>27</v>
      </c>
    </row>
    <row r="20" spans="1:12" x14ac:dyDescent="0.2">
      <c r="A20" s="22" t="s">
        <v>75</v>
      </c>
      <c r="B20" s="31">
        <v>2</v>
      </c>
      <c r="C20" s="23">
        <v>2420744</v>
      </c>
      <c r="D20" s="23">
        <v>2442484</v>
      </c>
      <c r="E20" s="23">
        <v>2442308</v>
      </c>
      <c r="F20" s="23">
        <v>2322902.9125000001</v>
      </c>
      <c r="G20" s="23">
        <v>2250198</v>
      </c>
      <c r="H20" s="23">
        <v>2303214.5147000002</v>
      </c>
      <c r="I20" s="3"/>
      <c r="J20" s="12">
        <f t="shared" si="0"/>
        <v>53016.514700000174</v>
      </c>
      <c r="K20" s="13">
        <f t="shared" si="1"/>
        <v>2.3560822069880149E-2</v>
      </c>
      <c r="L20">
        <v>19</v>
      </c>
    </row>
    <row r="21" spans="1:12" x14ac:dyDescent="0.2">
      <c r="A21" s="14" t="s">
        <v>16</v>
      </c>
      <c r="B21" s="31"/>
      <c r="C21" s="23">
        <v>1833410</v>
      </c>
      <c r="D21" s="23">
        <v>1795595</v>
      </c>
      <c r="E21" s="23">
        <v>1763130</v>
      </c>
      <c r="F21" s="23">
        <v>1650470</v>
      </c>
      <c r="G21" s="23">
        <v>1707939</v>
      </c>
      <c r="H21" s="23">
        <v>1737397.7958</v>
      </c>
      <c r="I21" s="3"/>
      <c r="J21" s="12">
        <f t="shared" si="0"/>
        <v>29458.795799999963</v>
      </c>
      <c r="K21" s="13">
        <f t="shared" si="1"/>
        <v>1.7248154530109076E-2</v>
      </c>
      <c r="L21">
        <v>25</v>
      </c>
    </row>
    <row r="22" spans="1:12" x14ac:dyDescent="0.2">
      <c r="A22" s="14" t="s">
        <v>17</v>
      </c>
      <c r="B22" s="31"/>
      <c r="C22" s="23">
        <v>1455384</v>
      </c>
      <c r="D22" s="23">
        <v>1482761</v>
      </c>
      <c r="E22" s="23">
        <v>1486339</v>
      </c>
      <c r="F22" s="23">
        <v>1379002.8625</v>
      </c>
      <c r="G22" s="23">
        <v>1336255</v>
      </c>
      <c r="H22" s="23">
        <v>1354893.8755000001</v>
      </c>
      <c r="I22" s="3"/>
      <c r="J22" s="12">
        <f t="shared" si="0"/>
        <v>18638.875500000082</v>
      </c>
      <c r="K22" s="13">
        <f t="shared" si="1"/>
        <v>1.3948591773276869E-2</v>
      </c>
      <c r="L22">
        <v>35</v>
      </c>
    </row>
    <row r="23" spans="1:12" x14ac:dyDescent="0.2">
      <c r="A23" s="14" t="s">
        <v>18</v>
      </c>
      <c r="B23" s="31"/>
      <c r="C23" s="23">
        <v>2244500</v>
      </c>
      <c r="D23" s="23">
        <v>2296322</v>
      </c>
      <c r="E23" s="23">
        <v>2365307</v>
      </c>
      <c r="F23" s="23">
        <v>2361436.4375</v>
      </c>
      <c r="G23" s="23">
        <v>2275447</v>
      </c>
      <c r="H23" s="23">
        <v>2367075.2851999998</v>
      </c>
      <c r="I23" s="3"/>
      <c r="J23" s="12">
        <f t="shared" si="0"/>
        <v>91628.285199999809</v>
      </c>
      <c r="K23" s="13">
        <f t="shared" si="1"/>
        <v>4.0268257269890181E-2</v>
      </c>
      <c r="L23">
        <v>18</v>
      </c>
    </row>
    <row r="24" spans="1:12" x14ac:dyDescent="0.2">
      <c r="A24" s="14" t="s">
        <v>19</v>
      </c>
      <c r="B24" s="31"/>
      <c r="C24" s="23">
        <v>2366419</v>
      </c>
      <c r="D24" s="23">
        <v>2483941</v>
      </c>
      <c r="E24" s="23">
        <v>2499621</v>
      </c>
      <c r="F24" s="23">
        <v>2352459.0125000002</v>
      </c>
      <c r="G24" s="23">
        <v>2386385</v>
      </c>
      <c r="H24" s="23">
        <v>2478064.3590000002</v>
      </c>
      <c r="I24" s="3"/>
      <c r="J24" s="12">
        <f t="shared" si="0"/>
        <v>91679.359000000171</v>
      </c>
      <c r="K24" s="13">
        <f t="shared" si="1"/>
        <v>3.8417673175116407E-2</v>
      </c>
      <c r="L24">
        <v>17</v>
      </c>
    </row>
    <row r="25" spans="1:12" x14ac:dyDescent="0.2">
      <c r="A25" s="14" t="s">
        <v>20</v>
      </c>
      <c r="B25" s="31"/>
      <c r="C25" s="23">
        <v>1611896</v>
      </c>
      <c r="D25" s="23">
        <v>1572111</v>
      </c>
      <c r="E25" s="23">
        <v>1578482</v>
      </c>
      <c r="F25" s="23">
        <v>1537028.325</v>
      </c>
      <c r="G25" s="23">
        <v>1498335</v>
      </c>
      <c r="H25" s="23">
        <v>1475420.7452</v>
      </c>
      <c r="I25" s="3"/>
      <c r="J25" s="12">
        <f t="shared" si="0"/>
        <v>-22914.254799999995</v>
      </c>
      <c r="K25" s="13">
        <f t="shared" si="1"/>
        <v>-1.5293145257902936E-2</v>
      </c>
      <c r="L25">
        <v>30</v>
      </c>
    </row>
    <row r="26" spans="1:12" x14ac:dyDescent="0.2">
      <c r="A26" s="14" t="s">
        <v>21</v>
      </c>
      <c r="B26" s="31"/>
      <c r="C26" s="23">
        <v>1517765</v>
      </c>
      <c r="D26" s="23">
        <v>1509905</v>
      </c>
      <c r="E26" s="23">
        <v>1532433</v>
      </c>
      <c r="F26" s="23">
        <v>1467850.675</v>
      </c>
      <c r="G26" s="23">
        <v>1424131</v>
      </c>
      <c r="H26" s="23">
        <v>1402890.7461000001</v>
      </c>
      <c r="I26" s="3"/>
      <c r="J26" s="12">
        <f t="shared" si="0"/>
        <v>-21240.253899999894</v>
      </c>
      <c r="K26" s="13">
        <f t="shared" si="1"/>
        <v>-1.4914536584064173E-2</v>
      </c>
      <c r="L26">
        <v>33</v>
      </c>
    </row>
    <row r="27" spans="1:12" x14ac:dyDescent="0.2">
      <c r="A27" s="14" t="s">
        <v>22</v>
      </c>
      <c r="B27" s="31"/>
      <c r="C27" s="23">
        <v>2072681</v>
      </c>
      <c r="D27" s="23">
        <v>2025413</v>
      </c>
      <c r="E27" s="23">
        <v>2136337</v>
      </c>
      <c r="F27" s="23">
        <v>2093470.7375</v>
      </c>
      <c r="G27" s="23">
        <v>2113357.2000000002</v>
      </c>
      <c r="H27" s="23">
        <v>2078840.7150000001</v>
      </c>
      <c r="I27" s="3"/>
      <c r="J27" s="12">
        <f t="shared" si="0"/>
        <v>-34516.485000000102</v>
      </c>
      <c r="K27" s="13">
        <f t="shared" si="1"/>
        <v>-1.6332537159359572E-2</v>
      </c>
      <c r="L27">
        <v>20</v>
      </c>
    </row>
    <row r="28" spans="1:12" x14ac:dyDescent="0.2">
      <c r="A28" s="27" t="s">
        <v>99</v>
      </c>
      <c r="B28" s="31"/>
      <c r="C28" s="23">
        <v>2469846</v>
      </c>
      <c r="D28" s="23">
        <v>2259562</v>
      </c>
      <c r="E28" s="23">
        <v>2364210</v>
      </c>
      <c r="F28" s="23">
        <v>2323081.5499999998</v>
      </c>
      <c r="G28" s="23">
        <v>2401354</v>
      </c>
      <c r="H28" s="23">
        <v>2516808.1123000002</v>
      </c>
      <c r="I28" s="3"/>
      <c r="J28" s="12">
        <f t="shared" si="0"/>
        <v>115454.11230000015</v>
      </c>
      <c r="K28" s="13">
        <f t="shared" si="1"/>
        <v>4.8078755693662892E-2</v>
      </c>
      <c r="L28">
        <v>15</v>
      </c>
    </row>
    <row r="29" spans="1:12" x14ac:dyDescent="0.2">
      <c r="A29" s="27" t="s">
        <v>66</v>
      </c>
      <c r="B29" s="31"/>
      <c r="C29" s="23">
        <v>2898659</v>
      </c>
      <c r="D29" s="23">
        <v>2879465</v>
      </c>
      <c r="E29" s="23">
        <v>2890423</v>
      </c>
      <c r="F29" s="23">
        <v>2727267.0249999999</v>
      </c>
      <c r="G29" s="23">
        <v>2639098</v>
      </c>
      <c r="H29" s="23">
        <v>2638598.9509999999</v>
      </c>
      <c r="I29" s="3"/>
      <c r="J29" s="12">
        <f t="shared" si="0"/>
        <v>-499.04900000011548</v>
      </c>
      <c r="K29" s="13">
        <f t="shared" si="1"/>
        <v>-1.8909832071416653E-4</v>
      </c>
      <c r="L29">
        <v>14</v>
      </c>
    </row>
    <row r="30" spans="1:12" x14ac:dyDescent="0.2">
      <c r="A30" s="14" t="s">
        <v>76</v>
      </c>
      <c r="B30" s="32"/>
      <c r="C30" s="23">
        <v>1398766</v>
      </c>
      <c r="D30" s="23">
        <v>1462735</v>
      </c>
      <c r="E30" s="23">
        <v>1468106</v>
      </c>
      <c r="F30" s="23">
        <v>1462391.65</v>
      </c>
      <c r="G30" s="23">
        <v>1425930</v>
      </c>
      <c r="H30" s="23">
        <v>1452241.3403</v>
      </c>
      <c r="I30" s="3"/>
      <c r="J30" s="12">
        <f t="shared" si="0"/>
        <v>26311.34030000004</v>
      </c>
      <c r="K30" s="13">
        <f t="shared" si="1"/>
        <v>1.8452056061658034E-2</v>
      </c>
      <c r="L30">
        <v>31</v>
      </c>
    </row>
    <row r="31" spans="1:12" x14ac:dyDescent="0.2">
      <c r="A31" s="27" t="s">
        <v>102</v>
      </c>
      <c r="B31" s="32">
        <v>1</v>
      </c>
      <c r="C31" s="3">
        <v>6774363</v>
      </c>
      <c r="D31" s="3">
        <v>6702720</v>
      </c>
      <c r="E31" s="3">
        <v>6768272</v>
      </c>
      <c r="F31" s="3">
        <v>6957715.8250000002</v>
      </c>
      <c r="G31" s="23">
        <v>7313238</v>
      </c>
      <c r="H31" s="23">
        <v>7007767.4610000001</v>
      </c>
      <c r="I31" s="3"/>
      <c r="J31" s="12">
        <f t="shared" si="0"/>
        <v>-305470.53899999987</v>
      </c>
      <c r="K31" s="13">
        <f t="shared" si="1"/>
        <v>-4.1769533413243201E-2</v>
      </c>
      <c r="L31">
        <v>1</v>
      </c>
    </row>
    <row r="32" spans="1:12" x14ac:dyDescent="0.2">
      <c r="A32" s="14" t="s">
        <v>23</v>
      </c>
      <c r="B32" s="31"/>
      <c r="C32" s="23">
        <v>4764786</v>
      </c>
      <c r="D32" s="23">
        <v>4729307</v>
      </c>
      <c r="E32" s="23">
        <v>4691972</v>
      </c>
      <c r="F32" s="23">
        <v>4735158.3624999998</v>
      </c>
      <c r="G32" s="23">
        <v>4752023</v>
      </c>
      <c r="H32" s="23">
        <v>4584957.4625000004</v>
      </c>
      <c r="I32" s="3"/>
      <c r="J32" s="12">
        <f t="shared" si="0"/>
        <v>-167065.53749999963</v>
      </c>
      <c r="K32" s="13">
        <f t="shared" si="1"/>
        <v>-3.5156719043657747E-2</v>
      </c>
      <c r="L32">
        <v>6</v>
      </c>
    </row>
    <row r="33" spans="1:12" x14ac:dyDescent="0.2">
      <c r="A33" s="27" t="s">
        <v>67</v>
      </c>
      <c r="B33" s="31"/>
      <c r="C33" s="23">
        <v>3030630</v>
      </c>
      <c r="D33" s="23">
        <v>2964103</v>
      </c>
      <c r="E33" s="23">
        <v>2867113</v>
      </c>
      <c r="F33" s="23">
        <v>2680926.0499999998</v>
      </c>
      <c r="G33" s="23">
        <v>2545121</v>
      </c>
      <c r="H33" s="23">
        <v>2493440.2645</v>
      </c>
      <c r="I33" s="3"/>
      <c r="J33" s="12">
        <f t="shared" si="0"/>
        <v>-51680.735499999952</v>
      </c>
      <c r="K33" s="13">
        <f t="shared" si="1"/>
        <v>-2.0305806875193733E-2</v>
      </c>
      <c r="L33">
        <v>16</v>
      </c>
    </row>
    <row r="34" spans="1:12" x14ac:dyDescent="0.2">
      <c r="A34" s="14" t="s">
        <v>24</v>
      </c>
      <c r="B34" s="31"/>
      <c r="C34" s="23">
        <v>6319378</v>
      </c>
      <c r="D34" s="23">
        <v>6442981</v>
      </c>
      <c r="E34" s="23">
        <v>6411460</v>
      </c>
      <c r="F34" s="23">
        <v>6150258.9375</v>
      </c>
      <c r="G34" s="23">
        <v>6246856</v>
      </c>
      <c r="H34" s="23">
        <v>6456678.4899000004</v>
      </c>
      <c r="I34" s="3"/>
      <c r="J34" s="12">
        <f t="shared" si="0"/>
        <v>209822.48990000039</v>
      </c>
      <c r="K34" s="13">
        <f t="shared" si="1"/>
        <v>3.358849474039427E-2</v>
      </c>
      <c r="L34">
        <v>3</v>
      </c>
    </row>
    <row r="35" spans="1:12" x14ac:dyDescent="0.2">
      <c r="A35" s="14" t="s">
        <v>25</v>
      </c>
      <c r="B35" s="31"/>
      <c r="C35" s="23">
        <v>4534619</v>
      </c>
      <c r="D35" s="23">
        <v>4488144</v>
      </c>
      <c r="E35" s="23">
        <v>4458005</v>
      </c>
      <c r="F35" s="23">
        <v>4435991.875</v>
      </c>
      <c r="G35" s="23">
        <v>4531876</v>
      </c>
      <c r="H35" s="23">
        <v>4383037.5393000003</v>
      </c>
      <c r="I35" s="3"/>
      <c r="J35" s="12">
        <f t="shared" si="0"/>
        <v>-148838.4606999997</v>
      </c>
      <c r="K35" s="13">
        <f t="shared" si="1"/>
        <v>-3.2842571310424139E-2</v>
      </c>
      <c r="L35">
        <v>7</v>
      </c>
    </row>
    <row r="36" spans="1:12" x14ac:dyDescent="0.2">
      <c r="A36" s="14" t="s">
        <v>26</v>
      </c>
      <c r="B36" s="31"/>
      <c r="C36" s="23">
        <v>737159</v>
      </c>
      <c r="D36" s="23">
        <v>748656</v>
      </c>
      <c r="E36" s="23">
        <v>729549</v>
      </c>
      <c r="F36" s="23">
        <v>657983.08750000002</v>
      </c>
      <c r="G36" s="23">
        <v>646473</v>
      </c>
      <c r="H36" s="23">
        <v>681818.0331</v>
      </c>
      <c r="I36" s="3"/>
      <c r="J36" s="12">
        <f t="shared" si="0"/>
        <v>35345.033100000001</v>
      </c>
      <c r="K36" s="13">
        <f t="shared" si="1"/>
        <v>5.4673641590600071E-2</v>
      </c>
      <c r="L36">
        <v>45</v>
      </c>
    </row>
    <row r="37" spans="1:12" x14ac:dyDescent="0.2">
      <c r="A37" s="27" t="s">
        <v>68</v>
      </c>
      <c r="B37" s="31"/>
      <c r="C37" s="23">
        <v>2969546</v>
      </c>
      <c r="D37" s="23">
        <v>2896435</v>
      </c>
      <c r="E37" s="23">
        <v>2893941</v>
      </c>
      <c r="F37" s="23">
        <v>2837226.65</v>
      </c>
      <c r="G37" s="23">
        <v>2932729</v>
      </c>
      <c r="H37" s="23">
        <v>3011892.5592</v>
      </c>
      <c r="I37" s="3"/>
      <c r="J37" s="12">
        <f t="shared" si="0"/>
        <v>79163.559200000018</v>
      </c>
      <c r="K37" s="13">
        <f t="shared" si="1"/>
        <v>2.6993138199949609E-2</v>
      </c>
      <c r="L37">
        <v>12</v>
      </c>
    </row>
    <row r="38" spans="1:12" x14ac:dyDescent="0.2">
      <c r="A38" s="27" t="s">
        <v>108</v>
      </c>
      <c r="B38" s="31">
        <v>2</v>
      </c>
      <c r="C38" s="23">
        <v>1185485</v>
      </c>
      <c r="D38" s="23">
        <v>1389764</v>
      </c>
      <c r="E38" s="23">
        <v>1421864</v>
      </c>
      <c r="F38" s="23">
        <v>1578239.7047533588</v>
      </c>
      <c r="G38" s="23">
        <v>1704485.1476788591</v>
      </c>
      <c r="H38" s="23">
        <v>1944491.4402000001</v>
      </c>
      <c r="I38" s="3"/>
      <c r="J38" s="12">
        <f t="shared" si="0"/>
        <v>240006.292521141</v>
      </c>
      <c r="K38" s="13">
        <f t="shared" si="1"/>
        <v>0.14080867342726791</v>
      </c>
      <c r="L38">
        <v>23</v>
      </c>
    </row>
    <row r="39" spans="1:12" x14ac:dyDescent="0.2">
      <c r="A39" s="14" t="s">
        <v>27</v>
      </c>
      <c r="B39" s="31"/>
      <c r="C39" s="23">
        <v>1880097</v>
      </c>
      <c r="D39" s="23">
        <v>1870222</v>
      </c>
      <c r="E39" s="23">
        <v>1938981</v>
      </c>
      <c r="F39" s="23">
        <v>1999117.6875</v>
      </c>
      <c r="G39" s="23">
        <v>2007540</v>
      </c>
      <c r="H39" s="23">
        <v>2037805.7154999999</v>
      </c>
      <c r="I39" s="3"/>
      <c r="J39" s="12">
        <f t="shared" si="0"/>
        <v>30265.715499999933</v>
      </c>
      <c r="K39" s="13">
        <f t="shared" si="1"/>
        <v>1.5076021150263474E-2</v>
      </c>
      <c r="L39">
        <v>21</v>
      </c>
    </row>
    <row r="40" spans="1:12" x14ac:dyDescent="0.2">
      <c r="A40" s="27" t="s">
        <v>69</v>
      </c>
      <c r="B40" s="31"/>
      <c r="C40" s="23">
        <v>1442203</v>
      </c>
      <c r="D40" s="23">
        <v>1404569</v>
      </c>
      <c r="E40" s="23">
        <v>1371122</v>
      </c>
      <c r="F40" s="23">
        <v>1363901.625</v>
      </c>
      <c r="G40" s="23">
        <v>1345218</v>
      </c>
      <c r="H40" s="23">
        <v>1290195.3281</v>
      </c>
      <c r="I40" s="3"/>
      <c r="J40" s="12">
        <f t="shared" si="0"/>
        <v>-55022.671899999958</v>
      </c>
      <c r="K40" s="13">
        <f t="shared" si="1"/>
        <v>-4.0902420202524763E-2</v>
      </c>
      <c r="L40">
        <v>36</v>
      </c>
    </row>
    <row r="41" spans="1:12" x14ac:dyDescent="0.2">
      <c r="A41" s="14" t="s">
        <v>28</v>
      </c>
      <c r="B41" s="31"/>
      <c r="C41" s="23">
        <v>1036487</v>
      </c>
      <c r="D41" s="23">
        <v>1037328</v>
      </c>
      <c r="E41" s="23">
        <v>1097080</v>
      </c>
      <c r="F41" s="23">
        <v>1085757.5375000001</v>
      </c>
      <c r="G41" s="23">
        <v>1184910</v>
      </c>
      <c r="H41" s="23">
        <v>1236506.7027</v>
      </c>
      <c r="I41" s="3"/>
      <c r="J41" s="12">
        <f t="shared" si="0"/>
        <v>51596.702700000023</v>
      </c>
      <c r="K41" s="13">
        <f t="shared" si="1"/>
        <v>4.3544828467984929E-2</v>
      </c>
      <c r="L41">
        <v>38</v>
      </c>
    </row>
    <row r="42" spans="1:12" x14ac:dyDescent="0.2">
      <c r="A42" s="14" t="s">
        <v>29</v>
      </c>
      <c r="B42" s="31"/>
      <c r="C42" s="23">
        <v>819260</v>
      </c>
      <c r="D42" s="23">
        <v>834566</v>
      </c>
      <c r="E42" s="23">
        <v>833843</v>
      </c>
      <c r="F42" s="23">
        <v>860362.01249999995</v>
      </c>
      <c r="G42" s="23">
        <v>1011421</v>
      </c>
      <c r="H42" s="23">
        <v>879685.97030000004</v>
      </c>
      <c r="I42" s="3"/>
      <c r="J42" s="12">
        <f t="shared" si="0"/>
        <v>-131735.02969999996</v>
      </c>
      <c r="K42" s="13">
        <f t="shared" si="1"/>
        <v>-0.13024747330735664</v>
      </c>
      <c r="L42">
        <v>42</v>
      </c>
    </row>
    <row r="43" spans="1:12" x14ac:dyDescent="0.2">
      <c r="A43" s="14" t="s">
        <v>30</v>
      </c>
      <c r="B43" s="31">
        <v>4</v>
      </c>
      <c r="C43" s="23">
        <v>268077</v>
      </c>
      <c r="D43" s="23">
        <v>351544</v>
      </c>
      <c r="E43" s="23">
        <v>395739</v>
      </c>
      <c r="F43" s="23">
        <v>459968.77500000002</v>
      </c>
      <c r="G43" s="23">
        <v>497553</v>
      </c>
      <c r="H43" s="23">
        <v>504580.2942</v>
      </c>
      <c r="I43" s="3"/>
      <c r="J43" s="12">
        <f t="shared" si="0"/>
        <v>7027.2942000000039</v>
      </c>
      <c r="K43" s="13">
        <f t="shared" si="1"/>
        <v>1.4123709835937083E-2</v>
      </c>
      <c r="L43">
        <v>46</v>
      </c>
    </row>
    <row r="44" spans="1:12" x14ac:dyDescent="0.2">
      <c r="A44" s="14" t="s">
        <v>31</v>
      </c>
      <c r="B44" s="31"/>
      <c r="C44" s="23">
        <v>734163</v>
      </c>
      <c r="D44" s="23">
        <v>723751</v>
      </c>
      <c r="E44" s="23">
        <v>731520</v>
      </c>
      <c r="F44" s="23">
        <v>716287.17500000005</v>
      </c>
      <c r="G44" s="23">
        <v>727988</v>
      </c>
      <c r="H44" s="23">
        <v>709694.79720000003</v>
      </c>
      <c r="I44" s="3"/>
      <c r="J44" s="12">
        <f t="shared" si="0"/>
        <v>-18293.20279999997</v>
      </c>
      <c r="K44" s="13">
        <f t="shared" si="1"/>
        <v>-2.512844002923121E-2</v>
      </c>
      <c r="L44">
        <v>44</v>
      </c>
    </row>
    <row r="45" spans="1:12" x14ac:dyDescent="0.2">
      <c r="A45" s="14" t="s">
        <v>32</v>
      </c>
      <c r="B45" s="31"/>
      <c r="C45" s="23">
        <v>2049202</v>
      </c>
      <c r="D45" s="23">
        <v>1973091</v>
      </c>
      <c r="E45" s="23">
        <v>1917545</v>
      </c>
      <c r="F45" s="23">
        <v>1838126.325</v>
      </c>
      <c r="G45" s="23">
        <v>1798840</v>
      </c>
      <c r="H45" s="23">
        <v>1672902.3892999999</v>
      </c>
      <c r="I45" s="3"/>
      <c r="J45" s="12">
        <f t="shared" si="0"/>
        <v>-125937.61070000008</v>
      </c>
      <c r="K45" s="13">
        <f t="shared" si="1"/>
        <v>-7.0010457127926931E-2</v>
      </c>
      <c r="L45">
        <v>26</v>
      </c>
    </row>
    <row r="46" spans="1:12" x14ac:dyDescent="0.2">
      <c r="A46" s="14" t="s">
        <v>33</v>
      </c>
      <c r="B46" s="31"/>
      <c r="C46" s="23">
        <v>3988442</v>
      </c>
      <c r="D46" s="23">
        <v>3999127</v>
      </c>
      <c r="E46" s="23">
        <v>3781018</v>
      </c>
      <c r="F46" s="23">
        <v>3529904.4249999998</v>
      </c>
      <c r="G46" s="23">
        <v>3428213</v>
      </c>
      <c r="H46" s="23">
        <v>3314344.4822</v>
      </c>
      <c r="I46" s="3"/>
      <c r="J46" s="12">
        <f t="shared" si="0"/>
        <v>-113868.51780000003</v>
      </c>
      <c r="K46" s="13">
        <f t="shared" si="1"/>
        <v>-3.321512338935767E-2</v>
      </c>
      <c r="L46">
        <v>9</v>
      </c>
    </row>
    <row r="47" spans="1:12" x14ac:dyDescent="0.2">
      <c r="A47" s="14" t="s">
        <v>34</v>
      </c>
      <c r="B47" s="31"/>
      <c r="C47" s="23">
        <v>1583200</v>
      </c>
      <c r="D47" s="23">
        <v>1527005</v>
      </c>
      <c r="E47" s="23">
        <v>1622749</v>
      </c>
      <c r="F47" s="23">
        <v>1651542.1125</v>
      </c>
      <c r="G47" s="23">
        <v>1707277</v>
      </c>
      <c r="H47" s="23">
        <v>1621977.6649</v>
      </c>
      <c r="I47" s="3"/>
      <c r="J47" s="12">
        <f t="shared" si="0"/>
        <v>-85299.335100000026</v>
      </c>
      <c r="K47" s="13">
        <f t="shared" si="1"/>
        <v>-4.9962211814485888E-2</v>
      </c>
      <c r="L47">
        <v>28</v>
      </c>
    </row>
    <row r="48" spans="1:12" x14ac:dyDescent="0.2">
      <c r="A48" s="14" t="s">
        <v>35</v>
      </c>
      <c r="B48" s="31"/>
      <c r="C48" s="23">
        <v>2871388</v>
      </c>
      <c r="D48" s="23">
        <v>1361629</v>
      </c>
      <c r="E48" s="23">
        <v>1364068</v>
      </c>
      <c r="F48" s="23">
        <v>1238144.7375</v>
      </c>
      <c r="G48" s="23">
        <v>1144471</v>
      </c>
      <c r="H48" s="23">
        <v>1100781.8467999999</v>
      </c>
      <c r="I48" s="3"/>
      <c r="J48" s="12">
        <f t="shared" si="0"/>
        <v>-43689.153200000059</v>
      </c>
      <c r="K48" s="13">
        <f t="shared" si="1"/>
        <v>-3.8174102445584078E-2</v>
      </c>
      <c r="L48">
        <v>39</v>
      </c>
    </row>
    <row r="49" spans="1:12" x14ac:dyDescent="0.2">
      <c r="A49" s="27" t="s">
        <v>77</v>
      </c>
      <c r="B49" s="31">
        <v>3</v>
      </c>
      <c r="C49" s="23">
        <v>689805</v>
      </c>
      <c r="D49" s="23">
        <v>2090902</v>
      </c>
      <c r="E49" s="23">
        <v>2123963</v>
      </c>
      <c r="F49" s="23">
        <v>2027001.65</v>
      </c>
      <c r="G49" s="23">
        <v>1955489</v>
      </c>
      <c r="H49" s="23">
        <v>1833056.3726999999</v>
      </c>
      <c r="I49" s="3"/>
      <c r="J49" s="12">
        <f t="shared" si="0"/>
        <v>-122432.62730000005</v>
      </c>
      <c r="K49" s="13">
        <f t="shared" si="1"/>
        <v>-6.2609724370732867E-2</v>
      </c>
      <c r="L49">
        <v>24</v>
      </c>
    </row>
    <row r="50" spans="1:12" s="18" customFormat="1" x14ac:dyDescent="0.2">
      <c r="A50" s="16" t="s">
        <v>63</v>
      </c>
      <c r="B50" s="30"/>
      <c r="C50" s="17">
        <f t="shared" ref="C50:H50" si="2">SUM(C4:C49)</f>
        <v>115474932</v>
      </c>
      <c r="D50" s="17">
        <f t="shared" si="2"/>
        <v>115664529</v>
      </c>
      <c r="E50" s="17">
        <f t="shared" si="2"/>
        <v>116366289</v>
      </c>
      <c r="F50" s="17">
        <f t="shared" si="2"/>
        <v>113373278.69225335</v>
      </c>
      <c r="G50" s="17">
        <f t="shared" si="2"/>
        <v>113110425.94767885</v>
      </c>
      <c r="H50" s="17">
        <f t="shared" si="2"/>
        <v>112512323.58420001</v>
      </c>
      <c r="I50" s="17"/>
      <c r="J50" s="24">
        <f t="shared" si="0"/>
        <v>-598102.3634788394</v>
      </c>
      <c r="K50" s="25">
        <f t="shared" si="1"/>
        <v>-5.2877739471647095E-3</v>
      </c>
      <c r="L50" s="17"/>
    </row>
    <row r="51" spans="1:12" ht="15.75" x14ac:dyDescent="0.25">
      <c r="A51" s="6" t="s">
        <v>57</v>
      </c>
      <c r="B51" s="7"/>
      <c r="C51" s="7"/>
      <c r="D51" s="7"/>
      <c r="E51" s="7"/>
      <c r="F51" s="7"/>
      <c r="G51" s="7"/>
      <c r="H51" s="7"/>
      <c r="I51" s="7"/>
      <c r="J51" s="7"/>
      <c r="K51" s="8"/>
      <c r="L51" s="8"/>
    </row>
    <row r="52" spans="1:12" x14ac:dyDescent="0.2">
      <c r="A52" s="14" t="s">
        <v>36</v>
      </c>
      <c r="B52" s="31"/>
      <c r="C52" s="4">
        <v>329383</v>
      </c>
      <c r="D52" s="4">
        <v>303610</v>
      </c>
      <c r="E52" s="4">
        <v>297368</v>
      </c>
      <c r="F52" s="4">
        <v>270098</v>
      </c>
      <c r="G52" s="4">
        <v>266247</v>
      </c>
      <c r="H52" s="23">
        <v>260983</v>
      </c>
      <c r="I52" s="3"/>
      <c r="J52" s="12">
        <f t="shared" ref="J52" si="3">IF(AND(G52=0,H52=0),"",H52-G52)</f>
        <v>-5264</v>
      </c>
      <c r="K52" s="13">
        <f t="shared" ref="K52" si="4">IFERROR(J52/G52,"")</f>
        <v>-1.9771114791903757E-2</v>
      </c>
      <c r="L52">
        <v>10</v>
      </c>
    </row>
    <row r="53" spans="1:12" x14ac:dyDescent="0.2">
      <c r="A53" s="14" t="s">
        <v>37</v>
      </c>
      <c r="B53" s="31"/>
      <c r="C53" s="4">
        <v>225863</v>
      </c>
      <c r="D53" s="4">
        <v>212477</v>
      </c>
      <c r="E53" s="4">
        <v>208375</v>
      </c>
      <c r="F53" s="4">
        <v>193322.21249999999</v>
      </c>
      <c r="G53" s="4">
        <v>195242</v>
      </c>
      <c r="H53" s="23">
        <v>193147</v>
      </c>
      <c r="I53" s="3"/>
      <c r="J53" s="12">
        <f t="shared" ref="J53:J86" si="5">IF(AND(G53=0,H53=0),"",H53-G53)</f>
        <v>-2095</v>
      </c>
      <c r="K53" s="13">
        <f t="shared" ref="K53:K86" si="6">IFERROR(J53/G53,"")</f>
        <v>-1.073027319941406E-2</v>
      </c>
      <c r="L53">
        <v>15</v>
      </c>
    </row>
    <row r="54" spans="1:12" x14ac:dyDescent="0.2">
      <c r="A54" s="14" t="s">
        <v>38</v>
      </c>
      <c r="B54" s="31"/>
      <c r="C54" s="4">
        <v>213752</v>
      </c>
      <c r="D54" s="4">
        <v>193071</v>
      </c>
      <c r="E54" s="4">
        <v>186329</v>
      </c>
      <c r="F54" s="4">
        <v>178434</v>
      </c>
      <c r="G54" s="4">
        <v>181761</v>
      </c>
      <c r="H54" s="23">
        <v>177346</v>
      </c>
      <c r="I54" s="3"/>
      <c r="J54" s="12">
        <f t="shared" si="5"/>
        <v>-4415</v>
      </c>
      <c r="K54" s="13">
        <f t="shared" si="6"/>
        <v>-2.4290139248793745E-2</v>
      </c>
      <c r="L54">
        <v>17</v>
      </c>
    </row>
    <row r="55" spans="1:12" x14ac:dyDescent="0.2">
      <c r="A55" s="14" t="s">
        <v>39</v>
      </c>
      <c r="B55" s="31"/>
      <c r="C55" s="4">
        <v>163266</v>
      </c>
      <c r="D55" s="4">
        <v>151332</v>
      </c>
      <c r="E55" s="4">
        <v>147846</v>
      </c>
      <c r="F55" s="4">
        <v>139439</v>
      </c>
      <c r="G55" s="4">
        <v>143023</v>
      </c>
      <c r="H55" s="23">
        <v>132825</v>
      </c>
      <c r="I55" s="3"/>
      <c r="J55" s="12">
        <f t="shared" si="5"/>
        <v>-10198</v>
      </c>
      <c r="K55" s="13">
        <f t="shared" si="6"/>
        <v>-7.1303216965103514E-2</v>
      </c>
      <c r="L55">
        <v>23</v>
      </c>
    </row>
    <row r="56" spans="1:12" x14ac:dyDescent="0.2">
      <c r="A56" s="14" t="s">
        <v>40</v>
      </c>
      <c r="B56" s="31"/>
      <c r="C56" s="4">
        <v>152834</v>
      </c>
      <c r="D56" s="4">
        <v>142035</v>
      </c>
      <c r="E56" s="4">
        <v>150676</v>
      </c>
      <c r="F56" s="4">
        <v>148211</v>
      </c>
      <c r="G56" s="4">
        <v>166388</v>
      </c>
      <c r="H56" s="23">
        <v>167393</v>
      </c>
      <c r="I56" s="3"/>
      <c r="J56" s="12">
        <f t="shared" si="5"/>
        <v>1005</v>
      </c>
      <c r="K56" s="13">
        <f t="shared" si="6"/>
        <v>6.0400990456042506E-3</v>
      </c>
      <c r="L56">
        <v>19</v>
      </c>
    </row>
    <row r="57" spans="1:12" x14ac:dyDescent="0.2">
      <c r="A57" s="14" t="s">
        <v>41</v>
      </c>
      <c r="B57" s="31"/>
      <c r="C57" s="4">
        <v>415679</v>
      </c>
      <c r="D57" s="4">
        <v>386227</v>
      </c>
      <c r="E57" s="4">
        <v>381813</v>
      </c>
      <c r="F57" s="4">
        <v>376032.35</v>
      </c>
      <c r="G57" s="4">
        <v>379294</v>
      </c>
      <c r="H57" s="23">
        <v>359764</v>
      </c>
      <c r="I57" s="3"/>
      <c r="J57" s="12">
        <f t="shared" si="5"/>
        <v>-19530</v>
      </c>
      <c r="K57" s="13">
        <f t="shared" si="6"/>
        <v>-5.1490400586352542E-2</v>
      </c>
      <c r="L57">
        <v>8</v>
      </c>
    </row>
    <row r="58" spans="1:12" x14ac:dyDescent="0.2">
      <c r="A58" s="14" t="s">
        <v>42</v>
      </c>
      <c r="B58" s="31"/>
      <c r="C58" s="4">
        <v>240016</v>
      </c>
      <c r="D58" s="4">
        <v>216834</v>
      </c>
      <c r="E58" s="4">
        <v>212383</v>
      </c>
      <c r="F58" s="4">
        <v>210616.8</v>
      </c>
      <c r="G58" s="4">
        <v>219492</v>
      </c>
      <c r="H58" s="23">
        <v>218381</v>
      </c>
      <c r="I58" s="3"/>
      <c r="J58" s="12">
        <f t="shared" si="5"/>
        <v>-1111</v>
      </c>
      <c r="K58" s="13">
        <f t="shared" si="6"/>
        <v>-5.0616878975087935E-3</v>
      </c>
      <c r="L58">
        <v>14</v>
      </c>
    </row>
    <row r="59" spans="1:12" x14ac:dyDescent="0.2">
      <c r="A59" s="14" t="s">
        <v>43</v>
      </c>
      <c r="B59" s="31"/>
      <c r="C59" s="4">
        <v>195883</v>
      </c>
      <c r="D59" s="4">
        <v>183906</v>
      </c>
      <c r="E59" s="4">
        <v>181073</v>
      </c>
      <c r="F59" s="4">
        <v>183367.46249999999</v>
      </c>
      <c r="G59" s="4">
        <v>195224</v>
      </c>
      <c r="H59" s="23">
        <v>185975</v>
      </c>
      <c r="I59" s="3"/>
      <c r="J59" s="12">
        <f t="shared" si="5"/>
        <v>-9249</v>
      </c>
      <c r="K59" s="13">
        <f t="shared" si="6"/>
        <v>-4.7376347170429864E-2</v>
      </c>
      <c r="L59">
        <v>16</v>
      </c>
    </row>
    <row r="60" spans="1:12" x14ac:dyDescent="0.2">
      <c r="A60" s="27" t="s">
        <v>81</v>
      </c>
      <c r="B60" s="31"/>
      <c r="C60" s="4">
        <v>103960</v>
      </c>
      <c r="D60" s="4">
        <v>99254</v>
      </c>
      <c r="E60" s="4">
        <v>99490</v>
      </c>
      <c r="F60" s="4">
        <v>102808.2375</v>
      </c>
      <c r="G60" s="4">
        <v>112117</v>
      </c>
      <c r="H60" s="23">
        <v>105072</v>
      </c>
      <c r="I60" s="3"/>
      <c r="J60" s="12">
        <f t="shared" si="5"/>
        <v>-7045</v>
      </c>
      <c r="K60" s="13">
        <f t="shared" si="6"/>
        <v>-6.2836144384883649E-2</v>
      </c>
      <c r="L60">
        <v>27</v>
      </c>
    </row>
    <row r="61" spans="1:12" x14ac:dyDescent="0.2">
      <c r="A61" s="14" t="s">
        <v>44</v>
      </c>
      <c r="B61" s="31"/>
      <c r="C61" s="4">
        <v>187804</v>
      </c>
      <c r="D61" s="4">
        <v>182148</v>
      </c>
      <c r="E61" s="4">
        <v>178254</v>
      </c>
      <c r="F61" s="4">
        <v>165381.04999999999</v>
      </c>
      <c r="G61" s="4">
        <v>181213</v>
      </c>
      <c r="H61" s="23">
        <v>168227</v>
      </c>
      <c r="I61" s="3"/>
      <c r="J61" s="12">
        <f t="shared" si="5"/>
        <v>-12986</v>
      </c>
      <c r="K61" s="13">
        <f t="shared" si="6"/>
        <v>-7.1661525387251471E-2</v>
      </c>
      <c r="L61">
        <v>18</v>
      </c>
    </row>
    <row r="62" spans="1:12" x14ac:dyDescent="0.2">
      <c r="A62" s="14" t="s">
        <v>45</v>
      </c>
      <c r="B62" s="31"/>
      <c r="C62" s="4">
        <v>847842</v>
      </c>
      <c r="D62" s="4">
        <v>802046</v>
      </c>
      <c r="E62" s="4">
        <v>777368</v>
      </c>
      <c r="F62" s="4">
        <v>729601.875</v>
      </c>
      <c r="G62" s="4">
        <v>744971</v>
      </c>
      <c r="H62" s="23">
        <v>699754</v>
      </c>
      <c r="I62" s="3"/>
      <c r="J62" s="12">
        <f t="shared" si="5"/>
        <v>-45217</v>
      </c>
      <c r="K62" s="13">
        <f t="shared" si="6"/>
        <v>-6.0696322407180953E-2</v>
      </c>
      <c r="L62">
        <v>1</v>
      </c>
    </row>
    <row r="63" spans="1:12" x14ac:dyDescent="0.2">
      <c r="A63" s="27" t="s">
        <v>100</v>
      </c>
      <c r="B63" s="31"/>
      <c r="C63" s="4">
        <v>472999</v>
      </c>
      <c r="D63" s="4">
        <v>451437</v>
      </c>
      <c r="E63" s="4">
        <v>438621</v>
      </c>
      <c r="F63" s="4">
        <v>413684.88750000001</v>
      </c>
      <c r="G63" s="4">
        <v>427359</v>
      </c>
      <c r="H63" s="23">
        <v>397084</v>
      </c>
      <c r="I63" s="3"/>
      <c r="J63" s="12">
        <f t="shared" si="5"/>
        <v>-30275</v>
      </c>
      <c r="K63" s="13">
        <f t="shared" si="6"/>
        <v>-7.0842078907897107E-2</v>
      </c>
      <c r="L63">
        <v>6</v>
      </c>
    </row>
    <row r="64" spans="1:12" x14ac:dyDescent="0.2">
      <c r="A64" s="14" t="s">
        <v>46</v>
      </c>
      <c r="B64" s="31"/>
      <c r="C64" s="4">
        <v>605471</v>
      </c>
      <c r="D64" s="4">
        <v>602102</v>
      </c>
      <c r="E64" s="4">
        <v>588394</v>
      </c>
      <c r="F64" s="4">
        <v>558298.3125</v>
      </c>
      <c r="G64" s="4">
        <v>565763</v>
      </c>
      <c r="H64" s="23">
        <v>528217</v>
      </c>
      <c r="I64" s="3"/>
      <c r="J64" s="12">
        <f t="shared" si="5"/>
        <v>-37546</v>
      </c>
      <c r="K64" s="13">
        <f t="shared" si="6"/>
        <v>-6.6363477286425582E-2</v>
      </c>
      <c r="L64">
        <v>2</v>
      </c>
    </row>
    <row r="65" spans="1:12" x14ac:dyDescent="0.2">
      <c r="A65" s="14" t="s">
        <v>47</v>
      </c>
      <c r="B65" s="31"/>
      <c r="C65" s="4">
        <v>444345</v>
      </c>
      <c r="D65" s="4">
        <v>442002</v>
      </c>
      <c r="E65" s="4">
        <v>430913</v>
      </c>
      <c r="F65" s="4">
        <v>414858</v>
      </c>
      <c r="G65" s="4">
        <v>439177</v>
      </c>
      <c r="H65" s="23">
        <v>414249</v>
      </c>
      <c r="I65" s="3"/>
      <c r="J65" s="12">
        <f t="shared" si="5"/>
        <v>-24928</v>
      </c>
      <c r="K65" s="13">
        <f t="shared" si="6"/>
        <v>-5.676071378965656E-2</v>
      </c>
      <c r="L65">
        <v>5</v>
      </c>
    </row>
    <row r="66" spans="1:12" x14ac:dyDescent="0.2">
      <c r="A66" s="14" t="s">
        <v>48</v>
      </c>
      <c r="B66" s="31"/>
      <c r="C66" s="4">
        <v>312703</v>
      </c>
      <c r="D66" s="4">
        <v>305798</v>
      </c>
      <c r="E66" s="4">
        <v>300637</v>
      </c>
      <c r="F66" s="4">
        <v>295908.4375</v>
      </c>
      <c r="G66" s="4">
        <v>339972</v>
      </c>
      <c r="H66" s="23">
        <v>316520</v>
      </c>
      <c r="I66" s="3"/>
      <c r="J66" s="12">
        <f t="shared" si="5"/>
        <v>-23452</v>
      </c>
      <c r="K66" s="13">
        <f t="shared" si="6"/>
        <v>-6.8982151471297631E-2</v>
      </c>
      <c r="L66">
        <v>9</v>
      </c>
    </row>
    <row r="67" spans="1:12" x14ac:dyDescent="0.2">
      <c r="A67" s="14" t="s">
        <v>49</v>
      </c>
      <c r="B67" s="31"/>
      <c r="C67" s="4">
        <v>74308</v>
      </c>
      <c r="D67" s="4">
        <v>66677</v>
      </c>
      <c r="E67" s="4">
        <v>64519</v>
      </c>
      <c r="F67" s="4">
        <v>61764</v>
      </c>
      <c r="G67" s="4">
        <v>60679</v>
      </c>
      <c r="H67" s="23">
        <v>60876</v>
      </c>
      <c r="I67" s="3"/>
      <c r="J67" s="12">
        <f t="shared" si="5"/>
        <v>197</v>
      </c>
      <c r="K67" s="13">
        <f t="shared" si="6"/>
        <v>3.2465927256546748E-3</v>
      </c>
      <c r="L67">
        <v>32</v>
      </c>
    </row>
    <row r="68" spans="1:12" x14ac:dyDescent="0.2">
      <c r="A68" s="27" t="s">
        <v>82</v>
      </c>
      <c r="B68" s="31">
        <v>6</v>
      </c>
      <c r="C68" s="4">
        <v>159116</v>
      </c>
      <c r="D68" s="4">
        <v>138704</v>
      </c>
      <c r="E68" s="4">
        <v>115135</v>
      </c>
      <c r="F68" s="4">
        <v>115764</v>
      </c>
      <c r="G68" s="4">
        <v>123977</v>
      </c>
      <c r="H68" s="23">
        <v>111635</v>
      </c>
      <c r="I68" s="3"/>
      <c r="J68" s="12">
        <f t="shared" si="5"/>
        <v>-12342</v>
      </c>
      <c r="K68" s="13">
        <f t="shared" si="6"/>
        <v>-9.9550723117997689E-2</v>
      </c>
      <c r="L68">
        <v>25</v>
      </c>
    </row>
    <row r="69" spans="1:12" x14ac:dyDescent="0.2">
      <c r="A69" s="27" t="s">
        <v>83</v>
      </c>
      <c r="B69" s="31">
        <v>6</v>
      </c>
      <c r="C69" s="4">
        <v>525550</v>
      </c>
      <c r="D69" s="4">
        <v>483767</v>
      </c>
      <c r="E69" s="4">
        <v>454537</v>
      </c>
      <c r="F69" s="4">
        <v>443231.85</v>
      </c>
      <c r="G69" s="4">
        <v>457631</v>
      </c>
      <c r="H69" s="23">
        <v>419506</v>
      </c>
      <c r="I69" s="3"/>
      <c r="J69" s="12">
        <f t="shared" si="5"/>
        <v>-38125</v>
      </c>
      <c r="K69" s="13">
        <f t="shared" si="6"/>
        <v>-8.3309478597385231E-2</v>
      </c>
      <c r="L69">
        <v>4</v>
      </c>
    </row>
    <row r="70" spans="1:12" x14ac:dyDescent="0.2">
      <c r="A70" s="14" t="s">
        <v>50</v>
      </c>
      <c r="B70" s="31"/>
      <c r="C70" s="4">
        <v>33833</v>
      </c>
      <c r="D70" s="4">
        <v>31605</v>
      </c>
      <c r="E70" s="4">
        <v>32778</v>
      </c>
      <c r="F70" s="4">
        <v>29704</v>
      </c>
      <c r="G70" s="4">
        <v>29685</v>
      </c>
      <c r="H70" s="23">
        <v>26386</v>
      </c>
      <c r="I70" s="3"/>
      <c r="J70" s="12">
        <f t="shared" si="5"/>
        <v>-3299</v>
      </c>
      <c r="K70" s="13">
        <f t="shared" si="6"/>
        <v>-0.11113356914266465</v>
      </c>
      <c r="L70">
        <v>35</v>
      </c>
    </row>
    <row r="71" spans="1:12" x14ac:dyDescent="0.2">
      <c r="A71" s="27" t="s">
        <v>88</v>
      </c>
      <c r="B71" s="31">
        <v>5</v>
      </c>
      <c r="C71" s="4">
        <v>219786</v>
      </c>
      <c r="D71" s="4">
        <v>202331</v>
      </c>
      <c r="E71" s="4">
        <v>191029</v>
      </c>
      <c r="F71" s="4">
        <v>180276.78750000001</v>
      </c>
      <c r="G71" s="4">
        <v>185058</v>
      </c>
      <c r="H71" s="23">
        <v>164957</v>
      </c>
      <c r="I71" s="3"/>
      <c r="J71" s="12">
        <f t="shared" si="5"/>
        <v>-20101</v>
      </c>
      <c r="K71" s="13">
        <f t="shared" si="6"/>
        <v>-0.10862000021614845</v>
      </c>
      <c r="L71">
        <v>20</v>
      </c>
    </row>
    <row r="72" spans="1:12" x14ac:dyDescent="0.2">
      <c r="A72" s="27" t="s">
        <v>84</v>
      </c>
      <c r="B72" s="32">
        <v>6</v>
      </c>
      <c r="C72" s="4">
        <v>559935</v>
      </c>
      <c r="D72" s="4">
        <v>522865</v>
      </c>
      <c r="E72" s="4">
        <v>502997</v>
      </c>
      <c r="F72" s="4">
        <v>485174.48749999999</v>
      </c>
      <c r="G72" s="4">
        <v>512787</v>
      </c>
      <c r="H72" s="23">
        <v>464825</v>
      </c>
      <c r="I72" s="3"/>
      <c r="J72" s="12">
        <f t="shared" si="5"/>
        <v>-47962</v>
      </c>
      <c r="K72" s="13">
        <f t="shared" si="6"/>
        <v>-9.353201231700492E-2</v>
      </c>
      <c r="L72">
        <v>3</v>
      </c>
    </row>
    <row r="73" spans="1:12" x14ac:dyDescent="0.2">
      <c r="A73" s="27" t="s">
        <v>85</v>
      </c>
      <c r="B73" s="32">
        <v>6</v>
      </c>
      <c r="C73" s="4">
        <v>308082</v>
      </c>
      <c r="D73" s="4">
        <v>283362</v>
      </c>
      <c r="E73" s="4">
        <v>270411</v>
      </c>
      <c r="F73" s="4">
        <v>270470.375</v>
      </c>
      <c r="G73" s="4">
        <v>279912</v>
      </c>
      <c r="H73" s="23">
        <v>259267</v>
      </c>
      <c r="I73" s="3"/>
      <c r="J73" s="12">
        <f t="shared" si="5"/>
        <v>-20645</v>
      </c>
      <c r="K73" s="13">
        <f t="shared" si="6"/>
        <v>-7.37553231015462E-2</v>
      </c>
      <c r="L73">
        <v>11</v>
      </c>
    </row>
    <row r="74" spans="1:12" x14ac:dyDescent="0.2">
      <c r="A74" s="14" t="s">
        <v>78</v>
      </c>
      <c r="B74" s="32"/>
      <c r="C74" s="4">
        <v>187990</v>
      </c>
      <c r="D74" s="4">
        <v>178259</v>
      </c>
      <c r="E74" s="4">
        <v>167127</v>
      </c>
      <c r="F74" s="4">
        <v>159442</v>
      </c>
      <c r="G74" s="4">
        <v>162394</v>
      </c>
      <c r="H74" s="23">
        <v>152300</v>
      </c>
      <c r="I74" s="3"/>
      <c r="J74" s="12">
        <f t="shared" si="5"/>
        <v>-10094</v>
      </c>
      <c r="K74" s="13">
        <f t="shared" si="6"/>
        <v>-6.2157468872002658E-2</v>
      </c>
      <c r="L74">
        <v>21</v>
      </c>
    </row>
    <row r="75" spans="1:12" x14ac:dyDescent="0.2">
      <c r="A75" s="14" t="s">
        <v>79</v>
      </c>
      <c r="B75" s="32"/>
      <c r="C75" s="4">
        <v>160632</v>
      </c>
      <c r="D75" s="4">
        <v>149104</v>
      </c>
      <c r="E75" s="4">
        <v>148744</v>
      </c>
      <c r="F75" s="4">
        <v>143135</v>
      </c>
      <c r="G75" s="4">
        <v>146223</v>
      </c>
      <c r="H75" s="23">
        <v>137424</v>
      </c>
      <c r="I75" s="3"/>
      <c r="J75" s="12">
        <f t="shared" si="5"/>
        <v>-8799</v>
      </c>
      <c r="K75" s="13">
        <f t="shared" si="6"/>
        <v>-6.0175211833979607E-2</v>
      </c>
      <c r="L75">
        <v>22</v>
      </c>
    </row>
    <row r="76" spans="1:12" x14ac:dyDescent="0.2">
      <c r="A76" s="27" t="s">
        <v>86</v>
      </c>
      <c r="B76" s="31">
        <v>6</v>
      </c>
      <c r="C76" s="4">
        <v>83886</v>
      </c>
      <c r="D76" s="4">
        <v>79150</v>
      </c>
      <c r="E76" s="4">
        <v>72314</v>
      </c>
      <c r="F76" s="4">
        <v>73088</v>
      </c>
      <c r="G76" s="4">
        <v>77169</v>
      </c>
      <c r="H76" s="23">
        <v>70561</v>
      </c>
      <c r="I76" s="3"/>
      <c r="J76" s="12">
        <f t="shared" si="5"/>
        <v>-6608</v>
      </c>
      <c r="K76" s="13">
        <f t="shared" si="6"/>
        <v>-8.5630240122328921E-2</v>
      </c>
      <c r="L76">
        <v>31</v>
      </c>
    </row>
    <row r="77" spans="1:12" x14ac:dyDescent="0.2">
      <c r="A77" s="14" t="s">
        <v>51</v>
      </c>
      <c r="B77" s="31"/>
      <c r="C77" s="4">
        <v>100564</v>
      </c>
      <c r="D77" s="4">
        <v>97802</v>
      </c>
      <c r="E77" s="4">
        <v>98709</v>
      </c>
      <c r="F77" s="4">
        <v>104982</v>
      </c>
      <c r="G77" s="4">
        <v>109859</v>
      </c>
      <c r="H77" s="23">
        <v>95037</v>
      </c>
      <c r="I77" s="3"/>
      <c r="J77" s="12">
        <f t="shared" si="5"/>
        <v>-14822</v>
      </c>
      <c r="K77" s="13">
        <f t="shared" si="6"/>
        <v>-0.13491839539773709</v>
      </c>
      <c r="L77">
        <v>29</v>
      </c>
    </row>
    <row r="78" spans="1:12" x14ac:dyDescent="0.2">
      <c r="A78" s="27" t="s">
        <v>87</v>
      </c>
      <c r="B78" s="31">
        <v>6</v>
      </c>
      <c r="C78" s="4">
        <v>114966</v>
      </c>
      <c r="D78" s="4">
        <v>103386</v>
      </c>
      <c r="E78" s="4">
        <v>95525</v>
      </c>
      <c r="F78" s="4">
        <v>96436</v>
      </c>
      <c r="G78" s="4">
        <v>107920</v>
      </c>
      <c r="H78" s="23">
        <v>98054</v>
      </c>
      <c r="I78" s="3"/>
      <c r="J78" s="12">
        <f t="shared" si="5"/>
        <v>-9866</v>
      </c>
      <c r="K78" s="13">
        <f t="shared" si="6"/>
        <v>-9.1419570051890289E-2</v>
      </c>
      <c r="L78">
        <v>28</v>
      </c>
    </row>
    <row r="79" spans="1:12" x14ac:dyDescent="0.2">
      <c r="A79" s="14" t="s">
        <v>52</v>
      </c>
      <c r="B79" s="31"/>
      <c r="C79" s="4">
        <v>348574</v>
      </c>
      <c r="D79" s="4">
        <v>343971</v>
      </c>
      <c r="E79" s="4">
        <v>353996</v>
      </c>
      <c r="F79" s="4">
        <v>348700</v>
      </c>
      <c r="G79" s="4">
        <v>388591.2</v>
      </c>
      <c r="H79" s="23">
        <v>373872</v>
      </c>
      <c r="I79" s="3"/>
      <c r="J79" s="12">
        <f t="shared" si="5"/>
        <v>-14719.200000000012</v>
      </c>
      <c r="K79" s="13">
        <f t="shared" si="6"/>
        <v>-3.7878366777219896E-2</v>
      </c>
      <c r="L79">
        <v>7</v>
      </c>
    </row>
    <row r="80" spans="1:12" x14ac:dyDescent="0.2">
      <c r="A80" s="14" t="s">
        <v>53</v>
      </c>
      <c r="B80" s="31"/>
      <c r="C80" s="4">
        <v>89815</v>
      </c>
      <c r="D80" s="4">
        <v>97602</v>
      </c>
      <c r="E80" s="4">
        <v>105275</v>
      </c>
      <c r="F80" s="4">
        <v>101566</v>
      </c>
      <c r="G80" s="4">
        <v>122028</v>
      </c>
      <c r="H80" s="23">
        <v>125313</v>
      </c>
      <c r="I80" s="3"/>
      <c r="J80" s="12">
        <f t="shared" si="5"/>
        <v>3285</v>
      </c>
      <c r="K80" s="13">
        <f t="shared" si="6"/>
        <v>2.6920051135804896E-2</v>
      </c>
      <c r="L80">
        <v>24</v>
      </c>
    </row>
    <row r="81" spans="1:12" x14ac:dyDescent="0.2">
      <c r="A81" s="14" t="s">
        <v>54</v>
      </c>
      <c r="B81" s="31"/>
      <c r="C81" s="4">
        <v>91390</v>
      </c>
      <c r="D81" s="4">
        <v>90019</v>
      </c>
      <c r="E81" s="4">
        <v>89271</v>
      </c>
      <c r="F81" s="4">
        <v>92231</v>
      </c>
      <c r="G81" s="4">
        <v>113888</v>
      </c>
      <c r="H81" s="23">
        <v>109242</v>
      </c>
      <c r="I81" s="3"/>
      <c r="J81" s="12">
        <f t="shared" si="5"/>
        <v>-4646</v>
      </c>
      <c r="K81" s="13">
        <f t="shared" si="6"/>
        <v>-4.0794464737285756E-2</v>
      </c>
      <c r="L81">
        <v>26</v>
      </c>
    </row>
    <row r="82" spans="1:12" x14ac:dyDescent="0.2">
      <c r="A82" s="14" t="s">
        <v>55</v>
      </c>
      <c r="B82" s="31"/>
      <c r="C82" s="4">
        <v>50983</v>
      </c>
      <c r="D82" s="4">
        <v>46324</v>
      </c>
      <c r="E82" s="4">
        <v>48591</v>
      </c>
      <c r="F82" s="4">
        <v>50811</v>
      </c>
      <c r="G82" s="4">
        <v>56881</v>
      </c>
      <c r="H82" s="23">
        <v>52519</v>
      </c>
      <c r="I82" s="3"/>
      <c r="J82" s="12">
        <f t="shared" si="5"/>
        <v>-4362</v>
      </c>
      <c r="K82" s="13">
        <f t="shared" si="6"/>
        <v>-7.6686415499024274E-2</v>
      </c>
      <c r="L82">
        <v>34</v>
      </c>
    </row>
    <row r="83" spans="1:12" x14ac:dyDescent="0.2">
      <c r="A83" s="27" t="s">
        <v>101</v>
      </c>
      <c r="B83" s="31"/>
      <c r="C83" s="4">
        <v>284746</v>
      </c>
      <c r="D83" s="4">
        <v>273399</v>
      </c>
      <c r="E83" s="4">
        <v>255069</v>
      </c>
      <c r="F83" s="4">
        <v>243813</v>
      </c>
      <c r="G83" s="4">
        <v>260578</v>
      </c>
      <c r="H83" s="23">
        <v>239555</v>
      </c>
      <c r="I83" s="3"/>
      <c r="J83" s="12">
        <f>IF(AND(G83=0,H83=0),"",H83-G83)</f>
        <v>-21023</v>
      </c>
      <c r="K83" s="13">
        <f t="shared" si="6"/>
        <v>-8.0678338155945634E-2</v>
      </c>
      <c r="L83">
        <v>12</v>
      </c>
    </row>
    <row r="84" spans="1:12" x14ac:dyDescent="0.2">
      <c r="A84" s="14" t="s">
        <v>56</v>
      </c>
      <c r="B84" s="31"/>
      <c r="C84" s="4">
        <v>72024</v>
      </c>
      <c r="D84" s="4">
        <v>63030</v>
      </c>
      <c r="E84" s="4">
        <v>59068</v>
      </c>
      <c r="F84" s="4">
        <v>52881</v>
      </c>
      <c r="G84" s="4">
        <v>61505</v>
      </c>
      <c r="H84" s="23">
        <v>56111</v>
      </c>
      <c r="I84" s="3"/>
      <c r="J84" s="12">
        <f t="shared" si="5"/>
        <v>-5394</v>
      </c>
      <c r="K84" s="13">
        <f t="shared" si="6"/>
        <v>-8.7700186976668565E-2</v>
      </c>
      <c r="L84">
        <v>33</v>
      </c>
    </row>
    <row r="85" spans="1:12" x14ac:dyDescent="0.2">
      <c r="A85" s="27" t="s">
        <v>89</v>
      </c>
      <c r="B85" s="31">
        <v>5</v>
      </c>
      <c r="C85" s="4">
        <v>282816</v>
      </c>
      <c r="D85" s="4">
        <v>267854</v>
      </c>
      <c r="E85" s="4">
        <v>264525</v>
      </c>
      <c r="F85" s="4">
        <v>277452</v>
      </c>
      <c r="G85" s="4">
        <v>281184</v>
      </c>
      <c r="H85" s="23">
        <v>230557</v>
      </c>
      <c r="I85" s="3"/>
      <c r="J85" s="12">
        <f t="shared" si="5"/>
        <v>-50627</v>
      </c>
      <c r="K85" s="13">
        <f t="shared" si="6"/>
        <v>-0.18004936269489019</v>
      </c>
      <c r="L85">
        <v>13</v>
      </c>
    </row>
    <row r="86" spans="1:12" x14ac:dyDescent="0.2">
      <c r="A86" s="14" t="s">
        <v>80</v>
      </c>
      <c r="B86" s="32"/>
      <c r="C86" s="4">
        <v>79640</v>
      </c>
      <c r="D86" s="4">
        <v>77693</v>
      </c>
      <c r="E86" s="4">
        <v>81327</v>
      </c>
      <c r="F86" s="4">
        <v>95878</v>
      </c>
      <c r="G86" s="4">
        <v>105142</v>
      </c>
      <c r="H86" s="23">
        <v>86113</v>
      </c>
      <c r="I86" s="3"/>
      <c r="J86" s="12">
        <f t="shared" si="5"/>
        <v>-19029</v>
      </c>
      <c r="K86" s="13">
        <f t="shared" si="6"/>
        <v>-0.1809838123680356</v>
      </c>
      <c r="L86">
        <v>30</v>
      </c>
    </row>
    <row r="87" spans="1:12" s="15" customFormat="1" x14ac:dyDescent="0.2">
      <c r="A87" s="16" t="s">
        <v>64</v>
      </c>
      <c r="B87" s="20"/>
      <c r="C87" s="20">
        <f t="shared" ref="C87:H87" si="7">SUM(C52:C86)</f>
        <v>8740436</v>
      </c>
      <c r="D87" s="20">
        <f t="shared" si="7"/>
        <v>8271183</v>
      </c>
      <c r="E87" s="20">
        <f t="shared" ref="E87" si="8">SUM(E52:E86)</f>
        <v>8050487</v>
      </c>
      <c r="F87" s="20">
        <f t="shared" ref="F87" si="9">SUM(F52:F86)</f>
        <v>7806862.1249999991</v>
      </c>
      <c r="G87" s="20">
        <f t="shared" si="7"/>
        <v>8200334.2000000002</v>
      </c>
      <c r="H87" s="20">
        <f t="shared" si="7"/>
        <v>7659047</v>
      </c>
      <c r="J87" s="24">
        <f>IF(AND(G87=0,H87=0),"",H87-G87)</f>
        <v>-541287.20000000019</v>
      </c>
      <c r="K87" s="25">
        <f>IFERROR(J87/G87,"")</f>
        <v>-6.600794392013927E-2</v>
      </c>
    </row>
    <row r="88" spans="1:12" x14ac:dyDescent="0.2">
      <c r="J88" s="12"/>
      <c r="K88" s="13"/>
    </row>
    <row r="89" spans="1:12" x14ac:dyDescent="0.2">
      <c r="A89" s="14" t="s">
        <v>62</v>
      </c>
      <c r="B89" s="4"/>
      <c r="C89" s="4">
        <v>1365869</v>
      </c>
      <c r="D89" s="4">
        <v>1463810</v>
      </c>
      <c r="E89" s="4">
        <v>1200381</v>
      </c>
      <c r="F89" s="4">
        <f>1033427.99221014+759</f>
        <v>1034186.99221014</v>
      </c>
      <c r="G89" s="4">
        <f>137517.000000002-1</f>
        <v>137516.00000000201</v>
      </c>
      <c r="H89" s="23">
        <v>380208.96149999998</v>
      </c>
      <c r="J89" s="12"/>
      <c r="K89" s="13"/>
    </row>
    <row r="90" spans="1:12" s="15" customFormat="1" x14ac:dyDescent="0.2">
      <c r="A90" s="16" t="s">
        <v>65</v>
      </c>
      <c r="B90" s="21"/>
      <c r="C90" s="21">
        <f t="shared" ref="C90:H90" si="10">C50+C87+C89</f>
        <v>125581237</v>
      </c>
      <c r="D90" s="21">
        <f t="shared" si="10"/>
        <v>125399522</v>
      </c>
      <c r="E90" s="21">
        <f t="shared" si="10"/>
        <v>125617157</v>
      </c>
      <c r="F90" s="21">
        <f t="shared" si="10"/>
        <v>122214327.80946349</v>
      </c>
      <c r="G90" s="21">
        <f t="shared" si="10"/>
        <v>121448276.14767885</v>
      </c>
      <c r="H90" s="21">
        <f t="shared" si="10"/>
        <v>120551579.54570001</v>
      </c>
      <c r="J90" s="24">
        <f>IF(AND(G90=0,H90=0),"",H90-G90)</f>
        <v>-896696.60197883844</v>
      </c>
      <c r="K90" s="25">
        <f>IFERROR(J90/G90,"")</f>
        <v>-7.3833621227235207E-3</v>
      </c>
    </row>
    <row r="92" spans="1:12" x14ac:dyDescent="0.2">
      <c r="A92" s="19" t="s">
        <v>109</v>
      </c>
      <c r="C92" s="2"/>
      <c r="D92" s="2"/>
      <c r="E92" s="2"/>
      <c r="F92" s="2"/>
      <c r="G92" s="2"/>
      <c r="H92" s="2"/>
    </row>
    <row r="93" spans="1:12" x14ac:dyDescent="0.2">
      <c r="C93" s="2"/>
      <c r="D93" s="2"/>
      <c r="E93" s="2"/>
      <c r="F93" s="2"/>
      <c r="G93" s="2"/>
      <c r="H93" s="2"/>
    </row>
  </sheetData>
  <mergeCells count="1">
    <mergeCell ref="J2:K2"/>
  </mergeCells>
  <phoneticPr fontId="3" type="noConversion"/>
  <conditionalFormatting sqref="A86:B86 A4:A30 A32:A37 A39:A85">
    <cfRule type="expression" dxfId="3" priority="4">
      <formula>$B4&gt;0</formula>
    </cfRule>
  </conditionalFormatting>
  <conditionalFormatting sqref="A31">
    <cfRule type="expression" dxfId="2" priority="3">
      <formula>$B31&gt;0</formula>
    </cfRule>
  </conditionalFormatting>
  <conditionalFormatting sqref="B4:B85">
    <cfRule type="expression" dxfId="1" priority="2">
      <formula>$B4&gt;0</formula>
    </cfRule>
  </conditionalFormatting>
  <conditionalFormatting sqref="A38">
    <cfRule type="expression" dxfId="0" priority="1">
      <formula>$B38&gt;0</formula>
    </cfRule>
  </conditionalFormatting>
  <pageMargins left="0.25" right="0.25" top="0.5" bottom="0.5" header="0.3" footer="0.3"/>
  <pageSetup scale="75" orientation="portrait" r:id="rId1"/>
  <headerFooter alignWithMargins="0">
    <oddFooter>&amp;CMTA Bus-&amp;P</oddFooter>
  </headerFooter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6"/>
  <sheetViews>
    <sheetView view="pageLayout" zoomScaleNormal="100" workbookViewId="0">
      <selection activeCell="B3" sqref="B3"/>
    </sheetView>
  </sheetViews>
  <sheetFormatPr defaultRowHeight="12.75" x14ac:dyDescent="0.2"/>
  <cols>
    <col min="1" max="1" width="3.7109375" customWidth="1"/>
    <col min="2" max="2" width="85.5703125" customWidth="1"/>
  </cols>
  <sheetData>
    <row r="1" spans="1:2" x14ac:dyDescent="0.2">
      <c r="A1" s="38" t="s">
        <v>72</v>
      </c>
      <c r="B1" s="38"/>
    </row>
    <row r="3" spans="1:2" x14ac:dyDescent="0.2">
      <c r="A3" s="34">
        <v>1</v>
      </c>
      <c r="B3" s="29" t="s">
        <v>105</v>
      </c>
    </row>
    <row r="4" spans="1:2" ht="25.5" x14ac:dyDescent="0.2">
      <c r="A4" s="34">
        <v>2</v>
      </c>
      <c r="B4" s="29" t="s">
        <v>98</v>
      </c>
    </row>
    <row r="5" spans="1:2" x14ac:dyDescent="0.2">
      <c r="A5">
        <v>3</v>
      </c>
      <c r="B5" s="26" t="s">
        <v>70</v>
      </c>
    </row>
    <row r="6" spans="1:2" x14ac:dyDescent="0.2">
      <c r="A6">
        <v>4</v>
      </c>
      <c r="B6" s="26" t="s">
        <v>71</v>
      </c>
    </row>
    <row r="7" spans="1:2" ht="25.5" x14ac:dyDescent="0.2">
      <c r="A7" s="34">
        <v>5</v>
      </c>
      <c r="B7" s="29" t="s">
        <v>104</v>
      </c>
    </row>
    <row r="8" spans="1:2" x14ac:dyDescent="0.2">
      <c r="A8" s="34"/>
      <c r="B8" s="26" t="s">
        <v>90</v>
      </c>
    </row>
    <row r="9" spans="1:2" x14ac:dyDescent="0.2">
      <c r="A9" s="34"/>
      <c r="B9" s="26" t="s">
        <v>91</v>
      </c>
    </row>
    <row r="10" spans="1:2" ht="25.5" x14ac:dyDescent="0.2">
      <c r="A10" s="34">
        <v>6</v>
      </c>
      <c r="B10" s="29" t="s">
        <v>103</v>
      </c>
    </row>
    <row r="11" spans="1:2" x14ac:dyDescent="0.2">
      <c r="B11" s="26" t="s">
        <v>92</v>
      </c>
    </row>
    <row r="12" spans="1:2" x14ac:dyDescent="0.2">
      <c r="B12" s="26" t="s">
        <v>93</v>
      </c>
    </row>
    <row r="13" spans="1:2" x14ac:dyDescent="0.2">
      <c r="B13" s="26" t="s">
        <v>94</v>
      </c>
    </row>
    <row r="14" spans="1:2" x14ac:dyDescent="0.2">
      <c r="B14" s="26" t="s">
        <v>95</v>
      </c>
    </row>
    <row r="15" spans="1:2" x14ac:dyDescent="0.2">
      <c r="B15" s="26" t="s">
        <v>96</v>
      </c>
    </row>
    <row r="16" spans="1:2" x14ac:dyDescent="0.2">
      <c r="B16" s="26" t="s">
        <v>97</v>
      </c>
    </row>
  </sheetData>
  <mergeCells count="1">
    <mergeCell ref="A1:B1"/>
  </mergeCells>
  <phoneticPr fontId="3" type="noConversion"/>
  <pageMargins left="0.75" right="0.75" top="1" bottom="1" header="0.5" footer="0.5"/>
  <pageSetup orientation="portrait" r:id="rId1"/>
  <headerFooter alignWithMargins="0">
    <oddHeader>&amp;C&amp;"Arial,Bold"&amp;12Notes to 2014-2019 MTA Bus Ridership Report</oddHeader>
    <oddFooter>&amp;CMTA Bus-&amp;P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Average Weekday</vt:lpstr>
      <vt:lpstr>Average Weekend</vt:lpstr>
      <vt:lpstr>Annual Total</vt:lpstr>
      <vt:lpstr>Notes</vt:lpstr>
      <vt:lpstr>'Annual Total'!Print_Titles</vt:lpstr>
      <vt:lpstr>'Average Weekday'!Print_Titles</vt:lpstr>
      <vt:lpstr>'Average Weekend'!Print_Titles</vt:lpstr>
    </vt:vector>
  </TitlesOfParts>
  <Company>NYCT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NYCT</dc:creator>
  <cp:lastModifiedBy>Robert Hickey</cp:lastModifiedBy>
  <cp:lastPrinted>2020-04-13T14:12:57Z</cp:lastPrinted>
  <dcterms:created xsi:type="dcterms:W3CDTF">2011-06-28T17:38:58Z</dcterms:created>
  <dcterms:modified xsi:type="dcterms:W3CDTF">2020-04-13T14:14:06Z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