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BGT_Shared\SUBSIDIES\Monthly Variance Reports - Accrual and Cash\2021\"/>
    </mc:Choice>
  </mc:AlternateContent>
  <xr:revisionPtr revIDLastSave="0" documentId="8_{0BF63C06-DC85-4264-9B09-845774BC3224}" xr6:coauthVersionLast="45" xr6:coauthVersionMax="45" xr10:uidLastSave="{00000000-0000-0000-0000-000000000000}"/>
  <bookViews>
    <workbookView xWindow="-120" yWindow="-120" windowWidth="29040" windowHeight="15840" xr2:uid="{00000000-000D-0000-FFFF-FFFF00000000}"/>
  </bookViews>
  <sheets>
    <sheet name="JAN-NOV Cons Subsidies-ACCRUAL" sheetId="4" r:id="rId1"/>
    <sheet name="JAN-NOV Variance Expl-ACCRUAL" sheetId="12" r:id="rId2"/>
    <sheet name="JAN-NOV Cons Subsidies-CASH" sheetId="6" r:id="rId3"/>
    <sheet name="JAN-NOV Variance Expl-CASH" sheetId="14" r:id="rId4"/>
  </sheets>
  <definedNames>
    <definedName name="_xlnm.Print_Area" localSheetId="0">'JAN-NOV Cons Subsidies-ACCRUAL'!$A$1:$J$75</definedName>
    <definedName name="_xlnm.Print_Area" localSheetId="2">'JAN-NOV Cons Subsidies-CASH'!$A$1:$U$156</definedName>
    <definedName name="_xlnm.Print_Area" localSheetId="1">'JAN-NOV Variance Expl-ACCRUAL'!$A$1:$F$99</definedName>
    <definedName name="_xlnm.Print_Area" localSheetId="3">'JAN-NOV Variance Expl-CASH'!$A$1:$F$84</definedName>
    <definedName name="_xlnm.Print_Titles" localSheetId="3">'JAN-NOV Variance Expl-CASH'!$1:$6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3" i="4" l="1"/>
  <c r="F14" i="4"/>
  <c r="R124" i="6" l="1"/>
  <c r="O124" i="6"/>
  <c r="L124" i="6"/>
  <c r="I124" i="6"/>
  <c r="F124" i="6"/>
  <c r="T49" i="6" l="1"/>
  <c r="T31" i="6"/>
  <c r="T24" i="6"/>
  <c r="T25" i="6"/>
  <c r="T23" i="6"/>
  <c r="T15" i="6"/>
  <c r="T19" i="6"/>
  <c r="T18" i="6"/>
  <c r="T16" i="6"/>
  <c r="T14" i="6"/>
  <c r="T13" i="6"/>
  <c r="T17" i="6"/>
  <c r="J45" i="4"/>
  <c r="J43" i="4"/>
  <c r="J42" i="4"/>
  <c r="F49" i="6" l="1"/>
  <c r="F31" i="6"/>
  <c r="F25" i="6"/>
  <c r="F24" i="6"/>
  <c r="F23" i="6"/>
  <c r="F19" i="6"/>
  <c r="F15" i="6"/>
  <c r="F18" i="6"/>
  <c r="F14" i="6"/>
  <c r="F17" i="6"/>
  <c r="F13" i="6"/>
  <c r="F16" i="6"/>
  <c r="E120" i="6" l="1"/>
  <c r="H120" i="6" l="1"/>
  <c r="I49" i="6"/>
  <c r="I19" i="6"/>
  <c r="I15" i="6"/>
  <c r="I16" i="6"/>
  <c r="I13" i="6"/>
  <c r="I17" i="6"/>
  <c r="I14" i="6"/>
  <c r="I18" i="6"/>
  <c r="I25" i="6"/>
  <c r="I23" i="6"/>
  <c r="I24" i="6"/>
  <c r="I31" i="6"/>
  <c r="F49" i="4"/>
  <c r="D26" i="4"/>
  <c r="D73" i="4"/>
  <c r="D67" i="4"/>
  <c r="E73" i="4"/>
  <c r="F72" i="4"/>
  <c r="F65" i="4"/>
  <c r="F58" i="4"/>
  <c r="F54" i="4"/>
  <c r="E67" i="4"/>
  <c r="F64" i="4"/>
  <c r="F24" i="4"/>
  <c r="F57" i="4"/>
  <c r="F66" i="4"/>
  <c r="F55" i="4"/>
  <c r="F51" i="4"/>
  <c r="F25" i="4"/>
  <c r="F56" i="4"/>
  <c r="F52" i="4"/>
  <c r="F53" i="4"/>
  <c r="F23" i="4"/>
  <c r="E26" i="4"/>
  <c r="Q120" i="6" l="1"/>
  <c r="F26" i="4"/>
  <c r="I67" i="4"/>
  <c r="I26" i="4"/>
  <c r="I73" i="4"/>
  <c r="F73" i="4"/>
  <c r="F67" i="4"/>
  <c r="F31" i="4"/>
  <c r="F17" i="4"/>
  <c r="F15" i="4"/>
  <c r="F18" i="4"/>
  <c r="F16" i="4"/>
  <c r="F19" i="4"/>
  <c r="T147" i="6" l="1"/>
  <c r="T153" i="6"/>
  <c r="T135" i="6"/>
  <c r="T137" i="6"/>
  <c r="T136" i="6"/>
  <c r="T103" i="6"/>
  <c r="T102" i="6"/>
  <c r="T93" i="6"/>
  <c r="T96" i="6"/>
  <c r="T146" i="6"/>
  <c r="T128" i="6"/>
  <c r="T117" i="6"/>
  <c r="T125" i="6"/>
  <c r="T131" i="6"/>
  <c r="T92" i="6"/>
  <c r="T94" i="6"/>
  <c r="T110" i="6"/>
  <c r="T145" i="6"/>
  <c r="T140" i="6"/>
  <c r="T132" i="6"/>
  <c r="T119" i="6"/>
  <c r="T95" i="6"/>
  <c r="T97" i="6"/>
  <c r="T130" i="6"/>
  <c r="T104" i="6"/>
  <c r="T112" i="6"/>
  <c r="T114" i="6"/>
  <c r="T116" i="6"/>
  <c r="T134" i="6"/>
  <c r="T123" i="6"/>
  <c r="T111" i="6"/>
  <c r="T113" i="6"/>
  <c r="T98" i="6"/>
  <c r="T118" i="6"/>
  <c r="T133" i="6"/>
  <c r="N120" i="6"/>
  <c r="R49" i="6"/>
  <c r="R14" i="6"/>
  <c r="R18" i="6"/>
  <c r="R15" i="6"/>
  <c r="R19" i="6"/>
  <c r="R16" i="6"/>
  <c r="R13" i="6"/>
  <c r="R17" i="6"/>
  <c r="R25" i="6"/>
  <c r="R24" i="6"/>
  <c r="R23" i="6"/>
  <c r="R31" i="6"/>
  <c r="F32" i="4"/>
  <c r="T109" i="6" l="1"/>
  <c r="T115" i="6"/>
  <c r="K120" i="6"/>
  <c r="F33" i="4"/>
  <c r="T120" i="6" l="1"/>
  <c r="O49" i="6"/>
  <c r="O16" i="6"/>
  <c r="O13" i="6"/>
  <c r="O17" i="6"/>
  <c r="O14" i="6"/>
  <c r="O18" i="6"/>
  <c r="O15" i="6"/>
  <c r="O19" i="6"/>
  <c r="O23" i="6"/>
  <c r="O24" i="6"/>
  <c r="O25" i="6"/>
  <c r="O31" i="6"/>
  <c r="F34" i="4"/>
  <c r="F113" i="6" l="1"/>
  <c r="F128" i="6"/>
  <c r="F145" i="6"/>
  <c r="F116" i="6"/>
  <c r="F112" i="6"/>
  <c r="F98" i="6"/>
  <c r="F95" i="6"/>
  <c r="F110" i="6"/>
  <c r="F146" i="6"/>
  <c r="F111" i="6"/>
  <c r="F93" i="6"/>
  <c r="F140" i="6"/>
  <c r="F104" i="6"/>
  <c r="F97" i="6"/>
  <c r="F92" i="6"/>
  <c r="F147" i="6"/>
  <c r="F131" i="6"/>
  <c r="F134" i="6"/>
  <c r="F102" i="6"/>
  <c r="F103" i="6"/>
  <c r="F133" i="6"/>
  <c r="F114" i="6"/>
  <c r="F136" i="6"/>
  <c r="F135" i="6"/>
  <c r="F130" i="6"/>
  <c r="F96" i="6"/>
  <c r="F137" i="6"/>
  <c r="F132" i="6"/>
  <c r="F125" i="6"/>
  <c r="F119" i="6"/>
  <c r="F123" i="6"/>
  <c r="F94" i="6"/>
  <c r="F153" i="6"/>
  <c r="F117" i="6"/>
  <c r="F118" i="6"/>
  <c r="F35" i="4"/>
  <c r="I153" i="6" l="1"/>
  <c r="I132" i="6"/>
  <c r="I104" i="6"/>
  <c r="I131" i="6"/>
  <c r="I103" i="6"/>
  <c r="I93" i="6"/>
  <c r="I140" i="6"/>
  <c r="I147" i="6"/>
  <c r="I135" i="6"/>
  <c r="I112" i="6"/>
  <c r="I96" i="6"/>
  <c r="I92" i="6"/>
  <c r="I123" i="6"/>
  <c r="I113" i="6"/>
  <c r="I102" i="6"/>
  <c r="I145" i="6"/>
  <c r="I114" i="6"/>
  <c r="I116" i="6"/>
  <c r="I119" i="6"/>
  <c r="I125" i="6"/>
  <c r="I95" i="6"/>
  <c r="I146" i="6"/>
  <c r="I117" i="6"/>
  <c r="I118" i="6"/>
  <c r="I97" i="6"/>
  <c r="I134" i="6"/>
  <c r="I98" i="6"/>
  <c r="I111" i="6"/>
  <c r="I94" i="6"/>
  <c r="I128" i="6"/>
  <c r="I130" i="6"/>
  <c r="I133" i="6"/>
  <c r="I136" i="6"/>
  <c r="I137" i="6"/>
  <c r="I110" i="6"/>
  <c r="D120" i="6"/>
  <c r="F109" i="6"/>
  <c r="F115" i="6"/>
  <c r="L49" i="6"/>
  <c r="S49" i="6"/>
  <c r="U49" i="6" s="1"/>
  <c r="L13" i="6"/>
  <c r="S13" i="6"/>
  <c r="U13" i="6" s="1"/>
  <c r="L17" i="6"/>
  <c r="S17" i="6"/>
  <c r="U17" i="6" s="1"/>
  <c r="L14" i="6"/>
  <c r="S14" i="6"/>
  <c r="U14" i="6" s="1"/>
  <c r="L18" i="6"/>
  <c r="S18" i="6"/>
  <c r="U18" i="6" s="1"/>
  <c r="L15" i="6"/>
  <c r="S15" i="6"/>
  <c r="U15" i="6" s="1"/>
  <c r="L19" i="6"/>
  <c r="S19" i="6"/>
  <c r="U19" i="6" s="1"/>
  <c r="L16" i="6"/>
  <c r="S16" i="6"/>
  <c r="U16" i="6" s="1"/>
  <c r="L24" i="6"/>
  <c r="S24" i="6"/>
  <c r="U24" i="6" s="1"/>
  <c r="L25" i="6"/>
  <c r="S25" i="6"/>
  <c r="U25" i="6" s="1"/>
  <c r="L23" i="6"/>
  <c r="S23" i="6"/>
  <c r="U23" i="6" s="1"/>
  <c r="L31" i="6"/>
  <c r="S31" i="6"/>
  <c r="U31" i="6" s="1"/>
  <c r="F37" i="4"/>
  <c r="F30" i="4"/>
  <c r="F120" i="6" l="1"/>
  <c r="R125" i="6"/>
  <c r="R131" i="6"/>
  <c r="R133" i="6"/>
  <c r="R104" i="6"/>
  <c r="R96" i="6"/>
  <c r="R93" i="6"/>
  <c r="R130" i="6"/>
  <c r="R92" i="6"/>
  <c r="R113" i="6"/>
  <c r="R111" i="6"/>
  <c r="R102" i="6"/>
  <c r="R98" i="6"/>
  <c r="R116" i="6"/>
  <c r="R114" i="6"/>
  <c r="R112" i="6"/>
  <c r="R132" i="6"/>
  <c r="R95" i="6"/>
  <c r="R103" i="6"/>
  <c r="R153" i="6"/>
  <c r="R147" i="6"/>
  <c r="R119" i="6"/>
  <c r="R117" i="6"/>
  <c r="R135" i="6"/>
  <c r="R137" i="6"/>
  <c r="R136" i="6"/>
  <c r="R123" i="6"/>
  <c r="R146" i="6"/>
  <c r="R145" i="6"/>
  <c r="R134" i="6"/>
  <c r="R118" i="6"/>
  <c r="R140" i="6"/>
  <c r="R128" i="6"/>
  <c r="R110" i="6"/>
  <c r="R97" i="6"/>
  <c r="R94" i="6"/>
  <c r="G120" i="6"/>
  <c r="I109" i="6"/>
  <c r="I115" i="6"/>
  <c r="J51" i="4"/>
  <c r="H73" i="4"/>
  <c r="J73" i="4" s="1"/>
  <c r="J72" i="4"/>
  <c r="H26" i="4"/>
  <c r="J26" i="4" s="1"/>
  <c r="J23" i="4"/>
  <c r="J58" i="4"/>
  <c r="J54" i="4"/>
  <c r="J31" i="4"/>
  <c r="J57" i="4"/>
  <c r="H67" i="4"/>
  <c r="J67" i="4" s="1"/>
  <c r="J64" i="4"/>
  <c r="J66" i="4"/>
  <c r="J24" i="4"/>
  <c r="J55" i="4"/>
  <c r="J33" i="4"/>
  <c r="J65" i="4"/>
  <c r="J32" i="4"/>
  <c r="J52" i="4"/>
  <c r="J56" i="4"/>
  <c r="J25" i="4"/>
  <c r="J35" i="4"/>
  <c r="J37" i="4"/>
  <c r="J34" i="4"/>
  <c r="J53" i="4"/>
  <c r="J49" i="4"/>
  <c r="F38" i="4"/>
  <c r="J38" i="4"/>
  <c r="A83" i="14"/>
  <c r="A51" i="14"/>
  <c r="A12" i="14"/>
  <c r="I120" i="6" l="1"/>
  <c r="O128" i="6"/>
  <c r="O135" i="6"/>
  <c r="O136" i="6"/>
  <c r="O137" i="6"/>
  <c r="O145" i="6"/>
  <c r="O116" i="6"/>
  <c r="O114" i="6"/>
  <c r="O117" i="6"/>
  <c r="O103" i="6"/>
  <c r="O98" i="6"/>
  <c r="O93" i="6"/>
  <c r="O153" i="6"/>
  <c r="O140" i="6"/>
  <c r="O132" i="6"/>
  <c r="O130" i="6"/>
  <c r="O134" i="6"/>
  <c r="O112" i="6"/>
  <c r="O147" i="6"/>
  <c r="O110" i="6"/>
  <c r="O92" i="6"/>
  <c r="O102" i="6"/>
  <c r="O146" i="6"/>
  <c r="O118" i="6"/>
  <c r="O97" i="6"/>
  <c r="O113" i="6"/>
  <c r="O123" i="6"/>
  <c r="O111" i="6"/>
  <c r="O119" i="6"/>
  <c r="O96" i="6"/>
  <c r="O94" i="6"/>
  <c r="O125" i="6"/>
  <c r="O133" i="6"/>
  <c r="O104" i="6"/>
  <c r="O131" i="6"/>
  <c r="O95" i="6"/>
  <c r="P120" i="6"/>
  <c r="R109" i="6"/>
  <c r="R115" i="6"/>
  <c r="J30" i="4"/>
  <c r="J39" i="4"/>
  <c r="F39" i="4"/>
  <c r="L140" i="6" l="1"/>
  <c r="S140" i="6"/>
  <c r="U140" i="6" s="1"/>
  <c r="L128" i="6"/>
  <c r="S128" i="6"/>
  <c r="U128" i="6" s="1"/>
  <c r="L147" i="6"/>
  <c r="S147" i="6"/>
  <c r="U147" i="6" s="1"/>
  <c r="L118" i="6"/>
  <c r="S118" i="6"/>
  <c r="U118" i="6" s="1"/>
  <c r="L103" i="6"/>
  <c r="S103" i="6"/>
  <c r="U103" i="6" s="1"/>
  <c r="L95" i="6"/>
  <c r="S95" i="6"/>
  <c r="U95" i="6" s="1"/>
  <c r="L112" i="6"/>
  <c r="S112" i="6"/>
  <c r="U112" i="6" s="1"/>
  <c r="L153" i="6"/>
  <c r="S153" i="6"/>
  <c r="U153" i="6" s="1"/>
  <c r="L119" i="6"/>
  <c r="S119" i="6"/>
  <c r="U119" i="6" s="1"/>
  <c r="L102" i="6"/>
  <c r="S102" i="6"/>
  <c r="U102" i="6" s="1"/>
  <c r="L97" i="6"/>
  <c r="S97" i="6"/>
  <c r="U97" i="6" s="1"/>
  <c r="L131" i="6"/>
  <c r="S131" i="6"/>
  <c r="U131" i="6" s="1"/>
  <c r="L110" i="6"/>
  <c r="S110" i="6"/>
  <c r="L98" i="6"/>
  <c r="S98" i="6"/>
  <c r="U98" i="6" s="1"/>
  <c r="L116" i="6"/>
  <c r="S116" i="6"/>
  <c r="L114" i="6"/>
  <c r="S114" i="6"/>
  <c r="U114" i="6" s="1"/>
  <c r="L96" i="6"/>
  <c r="S96" i="6"/>
  <c r="U96" i="6" s="1"/>
  <c r="L93" i="6"/>
  <c r="S93" i="6"/>
  <c r="U93" i="6" s="1"/>
  <c r="L113" i="6"/>
  <c r="S113" i="6"/>
  <c r="U113" i="6" s="1"/>
  <c r="L111" i="6"/>
  <c r="S111" i="6"/>
  <c r="U111" i="6" s="1"/>
  <c r="L92" i="6"/>
  <c r="S92" i="6"/>
  <c r="U92" i="6" s="1"/>
  <c r="L145" i="6"/>
  <c r="S145" i="6"/>
  <c r="U145" i="6" s="1"/>
  <c r="L104" i="6"/>
  <c r="S104" i="6"/>
  <c r="U104" i="6" s="1"/>
  <c r="L117" i="6"/>
  <c r="S117" i="6"/>
  <c r="U117" i="6" s="1"/>
  <c r="L133" i="6"/>
  <c r="S133" i="6"/>
  <c r="U133" i="6" s="1"/>
  <c r="L132" i="6"/>
  <c r="S132" i="6"/>
  <c r="U132" i="6" s="1"/>
  <c r="L146" i="6"/>
  <c r="S146" i="6"/>
  <c r="U146" i="6" s="1"/>
  <c r="L135" i="6"/>
  <c r="S135" i="6"/>
  <c r="U135" i="6" s="1"/>
  <c r="L137" i="6"/>
  <c r="S137" i="6"/>
  <c r="U137" i="6" s="1"/>
  <c r="L136" i="6"/>
  <c r="S136" i="6"/>
  <c r="U136" i="6" s="1"/>
  <c r="L125" i="6"/>
  <c r="S125" i="6"/>
  <c r="U125" i="6" s="1"/>
  <c r="L123" i="6"/>
  <c r="S123" i="6"/>
  <c r="U123" i="6" s="1"/>
  <c r="L134" i="6"/>
  <c r="S134" i="6"/>
  <c r="U134" i="6" s="1"/>
  <c r="L130" i="6"/>
  <c r="S130" i="6"/>
  <c r="U130" i="6" s="1"/>
  <c r="L94" i="6"/>
  <c r="S94" i="6"/>
  <c r="U94" i="6" s="1"/>
  <c r="R120" i="6"/>
  <c r="M120" i="6"/>
  <c r="O109" i="6"/>
  <c r="O115" i="6"/>
  <c r="L32" i="6"/>
  <c r="R32" i="6"/>
  <c r="T32" i="6"/>
  <c r="I32" i="6"/>
  <c r="F32" i="6"/>
  <c r="O32" i="6"/>
  <c r="S32" i="6"/>
  <c r="I41" i="4"/>
  <c r="H41" i="4"/>
  <c r="E41" i="4"/>
  <c r="D41" i="4"/>
  <c r="J40" i="4"/>
  <c r="F40" i="4"/>
  <c r="J16" i="4"/>
  <c r="J14" i="4"/>
  <c r="J15" i="4"/>
  <c r="J18" i="4"/>
  <c r="J19" i="4"/>
  <c r="J13" i="4"/>
  <c r="J17" i="4"/>
  <c r="O120" i="6" l="1"/>
  <c r="S115" i="6"/>
  <c r="U116" i="6"/>
  <c r="L115" i="6"/>
  <c r="J120" i="6"/>
  <c r="L109" i="6"/>
  <c r="S109" i="6"/>
  <c r="U110" i="6"/>
  <c r="T33" i="6"/>
  <c r="R33" i="6"/>
  <c r="I33" i="6"/>
  <c r="L33" i="6"/>
  <c r="O33" i="6"/>
  <c r="F33" i="6"/>
  <c r="S33" i="6"/>
  <c r="U32" i="6"/>
  <c r="F46" i="4"/>
  <c r="J46" i="4"/>
  <c r="J36" i="4"/>
  <c r="J41" i="4" s="1"/>
  <c r="F36" i="4"/>
  <c r="F41" i="4" s="1"/>
  <c r="J44" i="4"/>
  <c r="F44" i="4"/>
  <c r="A12" i="12"/>
  <c r="L120" i="6" l="1"/>
  <c r="U115" i="6"/>
  <c r="S120" i="6"/>
  <c r="U109" i="6"/>
  <c r="U33" i="6"/>
  <c r="O34" i="6"/>
  <c r="F34" i="6"/>
  <c r="L34" i="6"/>
  <c r="T34" i="6"/>
  <c r="R34" i="6"/>
  <c r="I34" i="6"/>
  <c r="S34" i="6"/>
  <c r="F47" i="4"/>
  <c r="J47" i="4"/>
  <c r="U120" i="6" l="1"/>
  <c r="U34" i="6"/>
  <c r="F35" i="6"/>
  <c r="L35" i="6"/>
  <c r="T35" i="6"/>
  <c r="R35" i="6"/>
  <c r="I35" i="6"/>
  <c r="O35" i="6"/>
  <c r="S35" i="6"/>
  <c r="S30" i="6" s="1"/>
  <c r="F48" i="4"/>
  <c r="J48" i="4"/>
  <c r="U35" i="6" l="1"/>
  <c r="L37" i="6"/>
  <c r="R37" i="6"/>
  <c r="T37" i="6"/>
  <c r="I37" i="6"/>
  <c r="F37" i="6"/>
  <c r="O37" i="6"/>
  <c r="S37" i="6"/>
  <c r="R30" i="6"/>
  <c r="L30" i="6"/>
  <c r="O30" i="6"/>
  <c r="T30" i="6"/>
  <c r="F30" i="6"/>
  <c r="I30" i="6"/>
  <c r="T38" i="6" l="1"/>
  <c r="R38" i="6"/>
  <c r="I38" i="6"/>
  <c r="L38" i="6"/>
  <c r="O38" i="6"/>
  <c r="F38" i="6"/>
  <c r="S38" i="6"/>
  <c r="U30" i="6"/>
  <c r="U37" i="6"/>
  <c r="H59" i="4"/>
  <c r="D59" i="4"/>
  <c r="F50" i="4"/>
  <c r="E59" i="4"/>
  <c r="J50" i="4"/>
  <c r="I59" i="4"/>
  <c r="D20" i="4"/>
  <c r="D61" i="4" l="1"/>
  <c r="D69" i="4" s="1"/>
  <c r="D75" i="4" s="1"/>
  <c r="U38" i="6"/>
  <c r="O39" i="6"/>
  <c r="T39" i="6"/>
  <c r="R39" i="6"/>
  <c r="F39" i="6"/>
  <c r="L39" i="6"/>
  <c r="I39" i="6"/>
  <c r="S39" i="6"/>
  <c r="J59" i="4"/>
  <c r="F59" i="4"/>
  <c r="H20" i="4"/>
  <c r="H61" i="4" s="1"/>
  <c r="H69" i="4" s="1"/>
  <c r="H75" i="4" s="1"/>
  <c r="U39" i="6" l="1"/>
  <c r="F40" i="6"/>
  <c r="L40" i="6"/>
  <c r="R40" i="6"/>
  <c r="T40" i="6"/>
  <c r="T36" i="6" s="1"/>
  <c r="T41" i="6" s="1"/>
  <c r="I40" i="6"/>
  <c r="O40" i="6"/>
  <c r="S40" i="6"/>
  <c r="S36" i="6" s="1"/>
  <c r="S41" i="6" s="1"/>
  <c r="D12" i="12"/>
  <c r="B12" i="12"/>
  <c r="E20" i="4"/>
  <c r="G41" i="6" l="1"/>
  <c r="D41" i="6"/>
  <c r="K41" i="6"/>
  <c r="N41" i="6"/>
  <c r="L36" i="6"/>
  <c r="R36" i="6"/>
  <c r="O36" i="6"/>
  <c r="E41" i="6"/>
  <c r="J41" i="6"/>
  <c r="H41" i="6"/>
  <c r="F36" i="6"/>
  <c r="I36" i="6"/>
  <c r="M41" i="6"/>
  <c r="P41" i="6"/>
  <c r="Q41" i="6"/>
  <c r="R44" i="6"/>
  <c r="T44" i="6"/>
  <c r="O44" i="6"/>
  <c r="F44" i="6"/>
  <c r="L44" i="6"/>
  <c r="I44" i="6"/>
  <c r="S44" i="6"/>
  <c r="U40" i="6"/>
  <c r="F20" i="4"/>
  <c r="E61" i="4"/>
  <c r="I20" i="4"/>
  <c r="I61" i="4" s="1"/>
  <c r="U36" i="6" l="1"/>
  <c r="U41" i="6" s="1"/>
  <c r="L41" i="6"/>
  <c r="F41" i="6"/>
  <c r="O41" i="6"/>
  <c r="R41" i="6"/>
  <c r="I41" i="6"/>
  <c r="U44" i="6"/>
  <c r="F46" i="6"/>
  <c r="L46" i="6"/>
  <c r="T46" i="6"/>
  <c r="R46" i="6"/>
  <c r="I46" i="6"/>
  <c r="O46" i="6"/>
  <c r="S46" i="6"/>
  <c r="L51" i="6"/>
  <c r="R51" i="6"/>
  <c r="T51" i="6"/>
  <c r="I51" i="6"/>
  <c r="F51" i="6"/>
  <c r="O51" i="6"/>
  <c r="S51" i="6"/>
  <c r="F61" i="4"/>
  <c r="E69" i="4"/>
  <c r="J61" i="4"/>
  <c r="I69" i="4"/>
  <c r="K26" i="4"/>
  <c r="J20" i="4"/>
  <c r="K20" i="4" s="1"/>
  <c r="E20" i="6"/>
  <c r="F126" i="6" l="1"/>
  <c r="I126" i="6"/>
  <c r="T126" i="6"/>
  <c r="R126" i="6"/>
  <c r="O126" i="6"/>
  <c r="L126" i="6"/>
  <c r="S126" i="6"/>
  <c r="U51" i="6"/>
  <c r="T52" i="6"/>
  <c r="R52" i="6"/>
  <c r="L52" i="6"/>
  <c r="I52" i="6"/>
  <c r="O52" i="6"/>
  <c r="F52" i="6"/>
  <c r="S52" i="6"/>
  <c r="L47" i="6"/>
  <c r="F47" i="6"/>
  <c r="R47" i="6"/>
  <c r="T47" i="6"/>
  <c r="I47" i="6"/>
  <c r="O47" i="6"/>
  <c r="S47" i="6"/>
  <c r="U46" i="6"/>
  <c r="J69" i="4"/>
  <c r="I75" i="4"/>
  <c r="F69" i="4"/>
  <c r="E75" i="4"/>
  <c r="E99" i="6"/>
  <c r="U126" i="6" l="1"/>
  <c r="I127" i="6"/>
  <c r="F127" i="6"/>
  <c r="T127" i="6"/>
  <c r="R127" i="6"/>
  <c r="O127" i="6"/>
  <c r="L127" i="6"/>
  <c r="S127" i="6"/>
  <c r="J75" i="4"/>
  <c r="F75" i="4"/>
  <c r="R48" i="6"/>
  <c r="T48" i="6"/>
  <c r="I48" i="6"/>
  <c r="O48" i="6"/>
  <c r="F48" i="6"/>
  <c r="L48" i="6"/>
  <c r="S48" i="6"/>
  <c r="O53" i="6"/>
  <c r="T53" i="6"/>
  <c r="R53" i="6"/>
  <c r="F53" i="6"/>
  <c r="L53" i="6"/>
  <c r="I53" i="6"/>
  <c r="S53" i="6"/>
  <c r="U47" i="6"/>
  <c r="U52" i="6"/>
  <c r="H20" i="6"/>
  <c r="L129" i="6" l="1"/>
  <c r="U127" i="6"/>
  <c r="F129" i="6"/>
  <c r="O129" i="6"/>
  <c r="S129" i="6"/>
  <c r="I129" i="6"/>
  <c r="T129" i="6"/>
  <c r="R129" i="6"/>
  <c r="S50" i="6"/>
  <c r="O50" i="6"/>
  <c r="L50" i="6"/>
  <c r="U53" i="6"/>
  <c r="F54" i="6"/>
  <c r="L54" i="6"/>
  <c r="T54" i="6"/>
  <c r="R54" i="6"/>
  <c r="I54" i="6"/>
  <c r="O54" i="6"/>
  <c r="S54" i="6"/>
  <c r="I50" i="6"/>
  <c r="T50" i="6"/>
  <c r="R50" i="6"/>
  <c r="U48" i="6"/>
  <c r="F50" i="6"/>
  <c r="H99" i="6"/>
  <c r="H26" i="6"/>
  <c r="E26" i="6"/>
  <c r="U129" i="6" l="1"/>
  <c r="U50" i="6"/>
  <c r="L55" i="6"/>
  <c r="T55" i="6"/>
  <c r="R55" i="6"/>
  <c r="I55" i="6"/>
  <c r="F55" i="6"/>
  <c r="O55" i="6"/>
  <c r="S55" i="6"/>
  <c r="U54" i="6"/>
  <c r="Q26" i="6"/>
  <c r="Q20" i="6"/>
  <c r="H105" i="6"/>
  <c r="E105" i="6"/>
  <c r="T56" i="6" l="1"/>
  <c r="R56" i="6"/>
  <c r="L56" i="6"/>
  <c r="I56" i="6"/>
  <c r="O56" i="6"/>
  <c r="F56" i="6"/>
  <c r="S56" i="6"/>
  <c r="U55" i="6"/>
  <c r="Q105" i="6"/>
  <c r="Q99" i="6"/>
  <c r="U56" i="6" l="1"/>
  <c r="O57" i="6"/>
  <c r="F57" i="6"/>
  <c r="T57" i="6"/>
  <c r="R57" i="6"/>
  <c r="L57" i="6"/>
  <c r="I57" i="6"/>
  <c r="S57" i="6"/>
  <c r="N20" i="6"/>
  <c r="N26" i="6"/>
  <c r="F58" i="6" l="1"/>
  <c r="L58" i="6"/>
  <c r="T58" i="6"/>
  <c r="R58" i="6"/>
  <c r="I58" i="6"/>
  <c r="O58" i="6"/>
  <c r="S58" i="6"/>
  <c r="U57" i="6"/>
  <c r="N105" i="6"/>
  <c r="N99" i="6"/>
  <c r="F61" i="6" l="1"/>
  <c r="L61" i="6"/>
  <c r="O61" i="6"/>
  <c r="R61" i="6"/>
  <c r="T61" i="6"/>
  <c r="I61" i="6"/>
  <c r="S61" i="6"/>
  <c r="U58" i="6"/>
  <c r="T26" i="6"/>
  <c r="K26" i="6"/>
  <c r="T20" i="6"/>
  <c r="K20" i="6"/>
  <c r="K67" i="4"/>
  <c r="T66" i="6" l="1"/>
  <c r="R66" i="6"/>
  <c r="L66" i="6"/>
  <c r="I66" i="6"/>
  <c r="O66" i="6"/>
  <c r="F66" i="6"/>
  <c r="S66" i="6"/>
  <c r="U61" i="6"/>
  <c r="T105" i="6"/>
  <c r="K105" i="6"/>
  <c r="T99" i="6"/>
  <c r="K99" i="6"/>
  <c r="O67" i="6" l="1"/>
  <c r="F67" i="6"/>
  <c r="T67" i="6"/>
  <c r="R67" i="6"/>
  <c r="L67" i="6"/>
  <c r="I67" i="6"/>
  <c r="S67" i="6"/>
  <c r="U66" i="6"/>
  <c r="U67" i="6" l="1"/>
  <c r="F68" i="6"/>
  <c r="L68" i="6"/>
  <c r="R68" i="6"/>
  <c r="T68" i="6"/>
  <c r="I68" i="6"/>
  <c r="O68" i="6"/>
  <c r="S68" i="6"/>
  <c r="D26" i="6"/>
  <c r="F26" i="6" s="1"/>
  <c r="D20" i="6"/>
  <c r="F20" i="6" s="1"/>
  <c r="F74" i="6" l="1"/>
  <c r="L74" i="6"/>
  <c r="T74" i="6"/>
  <c r="R74" i="6"/>
  <c r="I74" i="6"/>
  <c r="O74" i="6"/>
  <c r="S74" i="6"/>
  <c r="U68" i="6"/>
  <c r="D99" i="6"/>
  <c r="F99" i="6" s="1"/>
  <c r="D105" i="6"/>
  <c r="F105" i="6" s="1"/>
  <c r="U74" i="6" l="1"/>
  <c r="G20" i="6"/>
  <c r="I20" i="6" s="1"/>
  <c r="G26" i="6"/>
  <c r="I26" i="6" s="1"/>
  <c r="G105" i="6" l="1"/>
  <c r="I105" i="6" s="1"/>
  <c r="G99" i="6"/>
  <c r="I99" i="6" s="1"/>
  <c r="P20" i="6"/>
  <c r="R20" i="6" s="1"/>
  <c r="P26" i="6"/>
  <c r="R26" i="6" s="1"/>
  <c r="P99" i="6" l="1"/>
  <c r="R99" i="6" s="1"/>
  <c r="P105" i="6"/>
  <c r="R105" i="6" s="1"/>
  <c r="M20" i="6" l="1"/>
  <c r="O20" i="6" s="1"/>
  <c r="M26" i="6"/>
  <c r="O26" i="6" s="1"/>
  <c r="M105" i="6" l="1"/>
  <c r="O105" i="6" s="1"/>
  <c r="M99" i="6"/>
  <c r="O99" i="6" s="1"/>
  <c r="J26" i="6" l="1"/>
  <c r="L26" i="6" s="1"/>
  <c r="J20" i="6"/>
  <c r="L20" i="6" s="1"/>
  <c r="J105" i="6" l="1"/>
  <c r="L105" i="6" s="1"/>
  <c r="J99" i="6"/>
  <c r="L99" i="6" s="1"/>
  <c r="S26" i="6"/>
  <c r="S20" i="6"/>
  <c r="U20" i="6" s="1"/>
  <c r="V20" i="6" s="1"/>
  <c r="S99" i="6" l="1"/>
  <c r="U99" i="6" s="1"/>
  <c r="V99" i="6" s="1"/>
  <c r="S105" i="6"/>
  <c r="U105" i="6" s="1"/>
  <c r="V105" i="6" s="1"/>
  <c r="D12" i="14"/>
  <c r="B12" i="14"/>
  <c r="U26" i="6"/>
  <c r="V26" i="6" s="1"/>
  <c r="G59" i="6" l="1"/>
  <c r="D59" i="6"/>
  <c r="M59" i="6"/>
  <c r="N59" i="6"/>
  <c r="J59" i="6"/>
  <c r="P59" i="6"/>
  <c r="Q59" i="6"/>
  <c r="E59" i="6"/>
  <c r="D51" i="14"/>
  <c r="B51" i="14"/>
  <c r="F59" i="6" l="1"/>
  <c r="R59" i="6"/>
  <c r="O59" i="6"/>
  <c r="K59" i="6"/>
  <c r="L59" i="6" s="1"/>
  <c r="H59" i="6"/>
  <c r="I59" i="6" s="1"/>
  <c r="S59" i="6"/>
  <c r="J63" i="6"/>
  <c r="D63" i="6"/>
  <c r="D138" i="6"/>
  <c r="M63" i="6"/>
  <c r="G63" i="6"/>
  <c r="T59" i="6" l="1"/>
  <c r="U59" i="6" s="1"/>
  <c r="J138" i="6"/>
  <c r="D142" i="6"/>
  <c r="E63" i="6"/>
  <c r="F63" i="6" s="1"/>
  <c r="P138" i="6"/>
  <c r="Q63" i="6"/>
  <c r="Q138" i="6"/>
  <c r="S63" i="6"/>
  <c r="P63" i="6"/>
  <c r="K138" i="6"/>
  <c r="N63" i="6"/>
  <c r="O63" i="6" s="1"/>
  <c r="E138" i="6"/>
  <c r="F138" i="6" s="1"/>
  <c r="M138" i="6"/>
  <c r="G138" i="6"/>
  <c r="K63" i="6"/>
  <c r="L63" i="6" s="1"/>
  <c r="H63" i="6"/>
  <c r="I63" i="6" s="1"/>
  <c r="H138" i="6"/>
  <c r="N138" i="6"/>
  <c r="J142" i="6" l="1"/>
  <c r="L138" i="6"/>
  <c r="M142" i="6"/>
  <c r="O138" i="6"/>
  <c r="R138" i="6"/>
  <c r="K142" i="6"/>
  <c r="Q142" i="6"/>
  <c r="T138" i="6"/>
  <c r="N142" i="6"/>
  <c r="E142" i="6"/>
  <c r="F142" i="6" s="1"/>
  <c r="R63" i="6"/>
  <c r="S138" i="6"/>
  <c r="P142" i="6"/>
  <c r="I138" i="6"/>
  <c r="T63" i="6"/>
  <c r="U63" i="6" s="1"/>
  <c r="H142" i="6"/>
  <c r="G142" i="6"/>
  <c r="L142" i="6" l="1"/>
  <c r="O142" i="6"/>
  <c r="R142" i="6"/>
  <c r="N69" i="6"/>
  <c r="E69" i="6"/>
  <c r="G69" i="6"/>
  <c r="G71" i="6" s="1"/>
  <c r="Q69" i="6"/>
  <c r="P69" i="6"/>
  <c r="P71" i="6" s="1"/>
  <c r="H69" i="6"/>
  <c r="D69" i="6"/>
  <c r="D71" i="6" s="1"/>
  <c r="M69" i="6"/>
  <c r="M71" i="6" s="1"/>
  <c r="J69" i="6"/>
  <c r="J71" i="6" s="1"/>
  <c r="T142" i="6"/>
  <c r="I142" i="6"/>
  <c r="S142" i="6"/>
  <c r="U138" i="6"/>
  <c r="U142" i="6" l="1"/>
  <c r="D148" i="6"/>
  <c r="D150" i="6" s="1"/>
  <c r="G148" i="6"/>
  <c r="G150" i="6" s="1"/>
  <c r="J148" i="6"/>
  <c r="J150" i="6" s="1"/>
  <c r="D75" i="6"/>
  <c r="D77" i="6" s="1"/>
  <c r="M148" i="6"/>
  <c r="M150" i="6" s="1"/>
  <c r="J75" i="6"/>
  <c r="J77" i="6" s="1"/>
  <c r="G75" i="6"/>
  <c r="G77" i="6" s="1"/>
  <c r="M75" i="6"/>
  <c r="M77" i="6" s="1"/>
  <c r="Q71" i="6"/>
  <c r="R71" i="6" s="1"/>
  <c r="R69" i="6"/>
  <c r="S69" i="6"/>
  <c r="S71" i="6" s="1"/>
  <c r="K69" i="6"/>
  <c r="O69" i="6"/>
  <c r="N71" i="6"/>
  <c r="O71" i="6" s="1"/>
  <c r="H71" i="6"/>
  <c r="I71" i="6" s="1"/>
  <c r="I69" i="6"/>
  <c r="F69" i="6"/>
  <c r="E71" i="6"/>
  <c r="F71" i="6" s="1"/>
  <c r="J154" i="6" l="1"/>
  <c r="J156" i="6" s="1"/>
  <c r="D154" i="6"/>
  <c r="D156" i="6" s="1"/>
  <c r="G154" i="6"/>
  <c r="G156" i="6" s="1"/>
  <c r="M154" i="6"/>
  <c r="M156" i="6" s="1"/>
  <c r="E75" i="6"/>
  <c r="S75" i="6"/>
  <c r="S77" i="6" s="1"/>
  <c r="P75" i="6"/>
  <c r="P77" i="6" s="1"/>
  <c r="E148" i="6"/>
  <c r="N75" i="6"/>
  <c r="K75" i="6"/>
  <c r="T69" i="6"/>
  <c r="N148" i="6"/>
  <c r="S148" i="6"/>
  <c r="S150" i="6" s="1"/>
  <c r="P148" i="6"/>
  <c r="P150" i="6" s="1"/>
  <c r="H75" i="6"/>
  <c r="K148" i="6"/>
  <c r="K71" i="6"/>
  <c r="L71" i="6" s="1"/>
  <c r="L69" i="6"/>
  <c r="H148" i="6"/>
  <c r="Q148" i="6"/>
  <c r="Q75" i="6"/>
  <c r="H77" i="6" l="1"/>
  <c r="I77" i="6" s="1"/>
  <c r="I75" i="6"/>
  <c r="K77" i="6"/>
  <c r="L77" i="6" s="1"/>
  <c r="L75" i="6"/>
  <c r="F148" i="6"/>
  <c r="E150" i="6"/>
  <c r="F150" i="6" s="1"/>
  <c r="Q150" i="6"/>
  <c r="R150" i="6" s="1"/>
  <c r="R148" i="6"/>
  <c r="N150" i="6"/>
  <c r="O150" i="6" s="1"/>
  <c r="O148" i="6"/>
  <c r="Q154" i="6"/>
  <c r="O75" i="6"/>
  <c r="N77" i="6"/>
  <c r="O77" i="6" s="1"/>
  <c r="E77" i="6"/>
  <c r="F77" i="6" s="1"/>
  <c r="F75" i="6"/>
  <c r="K154" i="6"/>
  <c r="T71" i="6"/>
  <c r="U71" i="6" s="1"/>
  <c r="U69" i="6"/>
  <c r="V69" i="6" s="1"/>
  <c r="T148" i="6"/>
  <c r="H154" i="6"/>
  <c r="I148" i="6"/>
  <c r="H150" i="6"/>
  <c r="I150" i="6" s="1"/>
  <c r="E154" i="6"/>
  <c r="S154" i="6"/>
  <c r="S156" i="6" s="1"/>
  <c r="P154" i="6"/>
  <c r="P156" i="6" s="1"/>
  <c r="R75" i="6"/>
  <c r="Q77" i="6"/>
  <c r="R77" i="6" s="1"/>
  <c r="T75" i="6"/>
  <c r="K150" i="6"/>
  <c r="L150" i="6" s="1"/>
  <c r="L148" i="6"/>
  <c r="N154" i="6"/>
  <c r="B44" i="14" l="1"/>
  <c r="D44" i="14"/>
  <c r="R154" i="6"/>
  <c r="Q156" i="6"/>
  <c r="R156" i="6" s="1"/>
  <c r="O154" i="6"/>
  <c r="N156" i="6"/>
  <c r="O156" i="6" s="1"/>
  <c r="U148" i="6"/>
  <c r="V148" i="6" s="1"/>
  <c r="T150" i="6"/>
  <c r="U150" i="6" s="1"/>
  <c r="I154" i="6"/>
  <c r="H156" i="6"/>
  <c r="I156" i="6" s="1"/>
  <c r="T77" i="6"/>
  <c r="U77" i="6" s="1"/>
  <c r="U75" i="6"/>
  <c r="E156" i="6"/>
  <c r="F156" i="6" s="1"/>
  <c r="F154" i="6"/>
  <c r="K156" i="6"/>
  <c r="L156" i="6" s="1"/>
  <c r="L154" i="6"/>
  <c r="T154" i="6"/>
  <c r="T156" i="6" l="1"/>
  <c r="U156" i="6" s="1"/>
  <c r="U154" i="6"/>
</calcChain>
</file>

<file path=xl/sharedStrings.xml><?xml version="1.0" encoding="utf-8"?>
<sst xmlns="http://schemas.openxmlformats.org/spreadsheetml/2006/main" count="533" uniqueCount="110">
  <si>
    <t>METROPOLITAN TRANSPORTATION AUTHORITY</t>
  </si>
  <si>
    <t>MMTOA, PBT, Real Estate Taxes and Other</t>
  </si>
  <si>
    <t>Metropolitan Mass Transportation Operating Assistance (MMTOA)</t>
  </si>
  <si>
    <t>Petroleum Business Tax (PBT)</t>
  </si>
  <si>
    <t xml:space="preserve">Variance </t>
  </si>
  <si>
    <t>($ in millions)</t>
  </si>
  <si>
    <t>Other MRT(b) Adjustments</t>
  </si>
  <si>
    <t>Urban Tax</t>
  </si>
  <si>
    <t>Investment Income</t>
  </si>
  <si>
    <t>Current Month</t>
  </si>
  <si>
    <t>Year-to-Date</t>
  </si>
  <si>
    <t>PMT and MTA Aid</t>
  </si>
  <si>
    <t>Payroll Mobility Tax (PMT)</t>
  </si>
  <si>
    <t>Payroll Mobility Tax Replacement Funds</t>
  </si>
  <si>
    <t>MTA Aid</t>
  </si>
  <si>
    <t>New Funding Sources</t>
  </si>
  <si>
    <t>For-Hire Vehicle (FHV) Surcharge</t>
  </si>
  <si>
    <t>Central Business District Tolling Program (CBDTP)</t>
  </si>
  <si>
    <t>SAP Support and For-Hire Vehicle Surcharge:</t>
  </si>
  <si>
    <t>Subway Action Plan Account</t>
  </si>
  <si>
    <t>Outerborough Transportation Account</t>
  </si>
  <si>
    <t>Less: Assumed Capital or Member Project</t>
  </si>
  <si>
    <t>General Transportation Account</t>
  </si>
  <si>
    <t>Less: Transfer to Committed to Capital</t>
  </si>
  <si>
    <t>Capital Program Funding Sources:</t>
  </si>
  <si>
    <t>Real Property Transfer Tax Surcharge (Mansion)</t>
  </si>
  <si>
    <t>Internet Marketplace Tax</t>
  </si>
  <si>
    <t>Less: Transfer to CBDTP Capital Lockbox</t>
  </si>
  <si>
    <t>State and Local Subsidies</t>
  </si>
  <si>
    <t>State Operating Assistance</t>
  </si>
  <si>
    <t>NYC and Local 18b:</t>
  </si>
  <si>
    <t>New York City</t>
  </si>
  <si>
    <t>Nassau County</t>
  </si>
  <si>
    <t>Suffolk County</t>
  </si>
  <si>
    <t>Westchester County</t>
  </si>
  <si>
    <t>Putnam County</t>
  </si>
  <si>
    <t>Dutchess County</t>
  </si>
  <si>
    <t>Orange County</t>
  </si>
  <si>
    <t>Rockland County</t>
  </si>
  <si>
    <t>Station Maintenance</t>
  </si>
  <si>
    <t>Subtotal: Taxes &amp; State and Local Subsidies</t>
  </si>
  <si>
    <t>Other Funding Agreements</t>
  </si>
  <si>
    <t>City Subsidy for MTA Bus Company</t>
  </si>
  <si>
    <t>City Subsidy for Staten Island Railway</t>
  </si>
  <si>
    <t>CDOT Subsidy for Metro-North Railroad</t>
  </si>
  <si>
    <t>Subtotal, including Other Funding Agreements</t>
  </si>
  <si>
    <t>Inter-agency Subsidy Transactions</t>
  </si>
  <si>
    <t>B&amp;T Operating Surplus Transfer</t>
  </si>
  <si>
    <t>GROSS SUBSIDIES</t>
  </si>
  <si>
    <t>New York City Transit</t>
  </si>
  <si>
    <t>Commuter Railroads</t>
  </si>
  <si>
    <t>Staten Island Railway</t>
  </si>
  <si>
    <t>MTA Bus Company</t>
  </si>
  <si>
    <t>MTA Headquarters</t>
  </si>
  <si>
    <t>TOTAL</t>
  </si>
  <si>
    <t>Subsidy Adjustments</t>
  </si>
  <si>
    <t>Consolidated Subsidies - Accrual Basis</t>
  </si>
  <si>
    <t>Consolidated Subsidies - Cash Basis</t>
  </si>
  <si>
    <t>Accrued Subsidies</t>
  </si>
  <si>
    <t>Variance
%</t>
  </si>
  <si>
    <t>Explanations</t>
  </si>
  <si>
    <t xml:space="preserve">Variance
$ </t>
  </si>
  <si>
    <t>MRT(b)-1 (Gross)</t>
  </si>
  <si>
    <t>MRT(b)-2 (Gross)</t>
  </si>
  <si>
    <t>Variance Explanations</t>
  </si>
  <si>
    <t>Payroll Mobility Tax Replacement Uunds</t>
  </si>
  <si>
    <t>Capital Program Uunding Sources:</t>
  </si>
  <si>
    <t>B&amp;T Operating Surplus TransUer</t>
  </si>
  <si>
    <t>For-Hire Vehicle (FHV) SFrcharge</t>
  </si>
  <si>
    <t>Cash Subsidies</t>
  </si>
  <si>
    <t xml:space="preserve">Actual </t>
  </si>
  <si>
    <t xml:space="preserve">     NYC 18b-SIR  (A/C 434201)</t>
  </si>
  <si>
    <t xml:space="preserve">     NYC 18b-TA   (A/C 434003)</t>
  </si>
  <si>
    <t xml:space="preserve">     NYC 18b-TA   (A/C 434002)</t>
  </si>
  <si>
    <t xml:space="preserve">     NYC 18b-TA  (A/C 434001)</t>
  </si>
  <si>
    <t>The favorable variance was primarily due to timing of receipt of payment.</t>
  </si>
  <si>
    <t>The favorable variance was primarily due to timing.</t>
  </si>
  <si>
    <t>Urban Tax receipts were favorable for the month and YTD due to better-than-expected real estate activity in NYC.</t>
  </si>
  <si>
    <t>The favorable variance for the month and YTD was mostly timing-related.</t>
  </si>
  <si>
    <t>See explanation for the month.</t>
  </si>
  <si>
    <t>The cash variances for the month and YTD  were unfavorable to the budget due to lower-than-expected receipts.</t>
  </si>
  <si>
    <t xml:space="preserve">HIDE </t>
  </si>
  <si>
    <t>MRT-1 transactions were above budget for the month and year-to-date due to higher-than-budgeted MRT-1 activity.</t>
  </si>
  <si>
    <t>MRT-2 transactions were above budget for the month and year-to-date due to favorable MRT-2 activity.</t>
  </si>
  <si>
    <t xml:space="preserve">The favorable variances for the month and year-to-date were primarily due to higher-than-budgeted real estate transactions in New York City. </t>
  </si>
  <si>
    <t>The favorable accrual variances for the month and year-to-date were due to the timing of booking accruals by MTA Accounting.</t>
  </si>
  <si>
    <t>Variance was mostly timing related. Drawdowns are related to the timing of cash obligations for Staten Island Railway.</t>
  </si>
  <si>
    <t>The favorable variance was attributable to the timing of transfers.</t>
  </si>
  <si>
    <t>The favorable accrual variances for the month and YTD were primarily due to the timing of booking accruals by MTA Accounting.</t>
  </si>
  <si>
    <t>The favorable variances for the month and YTD were mostly timing-related.</t>
  </si>
  <si>
    <t>The unfavorable variances for the month and YTD were  due to the timing of booking accruals by MTA Accounting.</t>
  </si>
  <si>
    <t>The variances were above the budget for the month and YTD due to higher-than-expected MRT-1 cash receipts.</t>
  </si>
  <si>
    <t>The variances were above the budget for the month and YTD due to higher-than-expected MRT-2 cash receipts.</t>
  </si>
  <si>
    <t>The unfavorable variances for the month and YTD were mostly timing-related.</t>
  </si>
  <si>
    <t xml:space="preserve">Real Property Transfer Tax Surcharge  were unfavorable to the budget mostly due to timing.
</t>
  </si>
  <si>
    <t>The cash variances for the month and YTD  were unfavorable to the budget mostly due to timing.</t>
  </si>
  <si>
    <t>Per NYS legislation, funds earmarked for the Capital Lockbox Account can be used by the MTA to offset decreases in revenue or increases in operating costs in 2020 and 2021 due to the emergency disaster caused by COVID-19. Currently, the funds in the lockbox account will remain in the account until MTA requires the funds.</t>
  </si>
  <si>
    <t>Variance was mostly due to higher revenues and lower expenses.</t>
  </si>
  <si>
    <t>Variance was mostly timing-related. Drawdowns are related to the timing of cash obligations for MTA Bus.</t>
  </si>
  <si>
    <t>Subway Action Plan transacions for the month and year-to-date were lower-than-budgeted.</t>
  </si>
  <si>
    <t>February Financial Plan - 2021 Adopted Budget</t>
  </si>
  <si>
    <t>&gt; 100%</t>
  </si>
  <si>
    <t>Jan 2021</t>
  </si>
  <si>
    <t xml:space="preserve">Adopted </t>
  </si>
  <si>
    <t xml:space="preserve">Budget  </t>
  </si>
  <si>
    <t>Month of Jan 2021</t>
  </si>
  <si>
    <t>&gt; (100%)</t>
  </si>
  <si>
    <t>Year-to-Date Jan 2021</t>
  </si>
  <si>
    <t>Jan 2021 Monthly</t>
  </si>
  <si>
    <t>Jan 2021 Year-to-Date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</si>
</sst>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_(* #,##0.000_);_(* \(#,##0.000\);_(* &quot;-&quot;??_);_(@_)"/>
    <numFmt numFmtId="165" formatCode="_(&quot;$&quot;* #,##0.000_);_(&quot;$&quot;* \(#,##0.000\);_(&quot;$&quot;* &quot;-&quot;??_);_(@_)"/>
    <numFmt numFmtId="166" formatCode="_(* #,##0.0_);_(* \(#,##0.0\);_(* &quot;-&quot;?_);_(@_)"/>
    <numFmt numFmtId="167" formatCode="0.0%"/>
    <numFmt numFmtId="168" formatCode="_(* #,##0.0_);_(* \(#,##0.0\);_(* &quot;-&quot;??_);_(@_)"/>
    <numFmt numFmtId="169" formatCode="&quot;$&quot;#,##0.0_);\(&quot;$&quot;#,##0.0\)"/>
    <numFmt numFmtId="170" formatCode="#,##0.0_);\(#,##0.0\)"/>
    <numFmt numFmtId="171" formatCode="_(* &quot;$&quot;#,##0.0_);_(* \(&quot;$&quot;#,##0.0\);_(* &quot;-&quot;??_);_(@_)"/>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b/>
      <sz val="12"/>
      <color theme="1"/>
      <name val="Calibri"/>
      <family val="2"/>
      <scheme val="minor"/>
    </font>
    <font>
      <sz val="14"/>
      <color theme="1"/>
      <name val="Calibri"/>
      <family val="2"/>
      <scheme val="minor"/>
    </font>
    <font>
      <b/>
      <sz val="14"/>
      <color theme="1"/>
      <name val="Calibri"/>
      <family val="2"/>
      <scheme val="minor"/>
    </font>
    <font>
      <b/>
      <sz val="16"/>
      <color theme="1"/>
      <name val="Calibri"/>
      <family val="2"/>
      <scheme val="minor"/>
    </font>
    <font>
      <b/>
      <sz val="18"/>
      <color theme="1"/>
      <name val="Calibri"/>
      <family val="2"/>
      <scheme val="minor"/>
    </font>
    <font>
      <b/>
      <sz val="11"/>
      <color rgb="FFFF0000"/>
      <name val="Calibri"/>
      <family val="2"/>
      <scheme val="minor"/>
    </font>
    <font>
      <sz val="12"/>
      <color theme="1"/>
      <name val="Calibri"/>
      <family val="2"/>
      <scheme val="minor"/>
    </font>
    <font>
      <b/>
      <sz val="20"/>
      <color theme="1"/>
      <name val="Calibri"/>
      <family val="2"/>
      <scheme val="minor"/>
    </font>
    <font>
      <sz val="20"/>
      <color theme="1"/>
      <name val="Calibri"/>
      <family val="2"/>
      <scheme val="minor"/>
    </font>
    <font>
      <i/>
      <sz val="12"/>
      <color theme="1" tint="0.499984740745262"/>
      <name val="Calibri"/>
      <family val="2"/>
      <scheme val="minor"/>
    </font>
    <font>
      <b/>
      <sz val="22"/>
      <color theme="1"/>
      <name val="Calibri"/>
      <family val="2"/>
      <scheme val="minor"/>
    </font>
    <font>
      <b/>
      <sz val="19"/>
      <color theme="1"/>
      <name val="Calibri"/>
      <family val="2"/>
      <scheme val="minor"/>
    </font>
    <font>
      <sz val="16"/>
      <color theme="1"/>
      <name val="Calibri"/>
      <family val="2"/>
      <scheme val="minor"/>
    </font>
    <font>
      <b/>
      <i/>
      <sz val="14"/>
      <color theme="1"/>
      <name val="Calibri"/>
      <family val="2"/>
      <scheme val="minor"/>
    </font>
    <font>
      <i/>
      <sz val="14"/>
      <color theme="1" tint="0.499984740745262"/>
      <name val="Calibri"/>
      <family val="2"/>
      <scheme val="minor"/>
    </font>
    <font>
      <sz val="22"/>
      <color theme="1"/>
      <name val="Calibri"/>
      <family val="2"/>
      <scheme val="minor"/>
    </font>
    <font>
      <sz val="19"/>
      <color theme="1"/>
      <name val="Calibri"/>
      <family val="2"/>
      <scheme val="minor"/>
    </font>
    <font>
      <sz val="18"/>
      <color theme="1"/>
      <name val="Calibri"/>
      <family val="2"/>
      <scheme val="minor"/>
    </font>
    <font>
      <sz val="10.5"/>
      <color theme="1"/>
      <name val="Calibri"/>
      <family val="2"/>
      <scheme val="minor"/>
    </font>
    <font>
      <b/>
      <sz val="16"/>
      <name val="Calibri"/>
      <family val="2"/>
      <scheme val="minor"/>
    </font>
  </fonts>
  <fills count="9">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3" tint="-9.9978637043366805E-2"/>
        <bgColor indexed="64"/>
      </patternFill>
    </fill>
    <fill>
      <patternFill patternType="solid">
        <fgColor theme="2"/>
        <bgColor indexed="64"/>
      </patternFill>
    </fill>
    <fill>
      <patternFill patternType="solid">
        <fgColor theme="3"/>
        <bgColor indexed="64"/>
      </patternFill>
    </fill>
    <fill>
      <patternFill patternType="solid">
        <fgColor theme="0" tint="-0.14999847407452621"/>
        <bgColor indexed="64"/>
      </patternFill>
    </fill>
    <fill>
      <patternFill patternType="solid">
        <fgColor theme="6"/>
        <bgColor indexed="64"/>
      </patternFill>
    </fill>
  </fills>
  <borders count="36">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top style="medium">
        <color auto="1"/>
      </top>
      <bottom/>
      <diagonal/>
    </border>
    <border>
      <left/>
      <right style="thin">
        <color indexed="64"/>
      </right>
      <top style="medium">
        <color auto="1"/>
      </top>
      <bottom/>
      <diagonal/>
    </border>
    <border>
      <left/>
      <right style="medium">
        <color auto="1"/>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auto="1"/>
      </right>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13">
    <xf numFmtId="0" fontId="0" fillId="0" borderId="0" xfId="0"/>
    <xf numFmtId="0" fontId="5" fillId="0" borderId="0" xfId="0" applyFont="1"/>
    <xf numFmtId="0" fontId="0" fillId="0" borderId="1" xfId="0" applyBorder="1"/>
    <xf numFmtId="0" fontId="9" fillId="0" borderId="0" xfId="0" applyFont="1" applyAlignment="1">
      <alignment horizontal="right"/>
    </xf>
    <xf numFmtId="0" fontId="2" fillId="0" borderId="0" xfId="0" applyFont="1"/>
    <xf numFmtId="165" fontId="0" fillId="0" borderId="0" xfId="0" applyNumberFormat="1"/>
    <xf numFmtId="0" fontId="12" fillId="0" borderId="0" xfId="0" applyFont="1"/>
    <xf numFmtId="0" fontId="10" fillId="0" borderId="0" xfId="0" applyFont="1"/>
    <xf numFmtId="44" fontId="10" fillId="0" borderId="0" xfId="0" applyNumberFormat="1" applyFont="1"/>
    <xf numFmtId="0" fontId="13" fillId="0" borderId="0" xfId="0" applyFont="1"/>
    <xf numFmtId="0" fontId="4" fillId="0" borderId="0" xfId="0" applyFont="1" applyAlignment="1">
      <alignment vertical="center"/>
    </xf>
    <xf numFmtId="0" fontId="5" fillId="0" borderId="13" xfId="0" applyFont="1" applyBorder="1"/>
    <xf numFmtId="0" fontId="5" fillId="0" borderId="2" xfId="0" applyFont="1" applyBorder="1"/>
    <xf numFmtId="0" fontId="5" fillId="0" borderId="2" xfId="0" applyFont="1" applyFill="1" applyBorder="1"/>
    <xf numFmtId="0" fontId="5" fillId="5" borderId="7" xfId="0" applyFont="1" applyFill="1" applyBorder="1"/>
    <xf numFmtId="0" fontId="5" fillId="0" borderId="5" xfId="0" applyFont="1" applyBorder="1"/>
    <xf numFmtId="0" fontId="5" fillId="0" borderId="0" xfId="0" applyFont="1" applyBorder="1"/>
    <xf numFmtId="0" fontId="6" fillId="2" borderId="7" xfId="0" applyFont="1" applyFill="1" applyBorder="1" applyAlignment="1">
      <alignment horizontal="right"/>
    </xf>
    <xf numFmtId="0" fontId="5" fillId="5" borderId="8" xfId="0" applyFont="1" applyFill="1" applyBorder="1"/>
    <xf numFmtId="0" fontId="6" fillId="2" borderId="3" xfId="0" applyFont="1" applyFill="1" applyBorder="1" applyAlignment="1">
      <alignment horizontal="right"/>
    </xf>
    <xf numFmtId="0" fontId="6" fillId="2" borderId="9" xfId="0" applyFont="1" applyFill="1" applyBorder="1" applyAlignment="1">
      <alignment horizontal="right"/>
    </xf>
    <xf numFmtId="0" fontId="5" fillId="0" borderId="7" xfId="0" applyFont="1" applyBorder="1"/>
    <xf numFmtId="0" fontId="5" fillId="5" borderId="0" xfId="0" applyFont="1" applyFill="1" applyBorder="1"/>
    <xf numFmtId="0" fontId="17" fillId="0" borderId="0" xfId="0" applyFont="1" applyBorder="1"/>
    <xf numFmtId="0" fontId="5" fillId="0" borderId="8" xfId="0" applyFont="1" applyBorder="1"/>
    <xf numFmtId="0" fontId="5" fillId="0" borderId="0" xfId="0" applyFont="1" applyBorder="1" applyAlignment="1">
      <alignment horizontal="left" indent="2"/>
    </xf>
    <xf numFmtId="43" fontId="5" fillId="0" borderId="8" xfId="0" applyNumberFormat="1" applyFont="1" applyBorder="1"/>
    <xf numFmtId="0" fontId="5" fillId="0" borderId="0" xfId="0" applyFont="1" applyBorder="1" applyAlignment="1">
      <alignment horizontal="left" indent="4"/>
    </xf>
    <xf numFmtId="0" fontId="18" fillId="0" borderId="5" xfId="0" applyFont="1" applyBorder="1"/>
    <xf numFmtId="0" fontId="18" fillId="0" borderId="0" xfId="0" applyFont="1" applyBorder="1"/>
    <xf numFmtId="43" fontId="5" fillId="0" borderId="8" xfId="1" applyFont="1" applyBorder="1"/>
    <xf numFmtId="43" fontId="5" fillId="5" borderId="0" xfId="1" applyFont="1" applyFill="1" applyBorder="1"/>
    <xf numFmtId="0" fontId="6" fillId="0" borderId="0" xfId="0" applyFont="1" applyBorder="1" applyAlignment="1">
      <alignment horizontal="left"/>
    </xf>
    <xf numFmtId="0" fontId="6" fillId="0" borderId="10" xfId="0" applyFont="1" applyBorder="1" applyAlignment="1">
      <alignment vertical="center"/>
    </xf>
    <xf numFmtId="0" fontId="6" fillId="0" borderId="11" xfId="0" applyFont="1" applyBorder="1" applyAlignment="1">
      <alignment vertical="center"/>
    </xf>
    <xf numFmtId="0" fontId="5" fillId="0" borderId="0" xfId="0" applyFont="1" applyBorder="1" applyAlignment="1">
      <alignment horizontal="left" indent="1"/>
    </xf>
    <xf numFmtId="0" fontId="6" fillId="0" borderId="0" xfId="0" applyFont="1" applyBorder="1" applyAlignment="1">
      <alignment horizontal="left" indent="1"/>
    </xf>
    <xf numFmtId="0" fontId="18" fillId="0" borderId="0" xfId="0" applyFont="1" applyBorder="1" applyAlignment="1">
      <alignment horizontal="left" indent="3"/>
    </xf>
    <xf numFmtId="0" fontId="6" fillId="2" borderId="13" xfId="0" applyFont="1" applyFill="1" applyBorder="1" applyAlignment="1">
      <alignment horizontal="right"/>
    </xf>
    <xf numFmtId="0" fontId="6" fillId="2" borderId="14" xfId="0" applyFont="1" applyFill="1" applyBorder="1" applyAlignment="1">
      <alignment horizontal="right"/>
    </xf>
    <xf numFmtId="0" fontId="6" fillId="2" borderId="19" xfId="0" applyFont="1" applyFill="1" applyBorder="1" applyAlignment="1">
      <alignment horizontal="right"/>
    </xf>
    <xf numFmtId="0" fontId="5" fillId="0" borderId="16" xfId="0" applyFont="1" applyBorder="1"/>
    <xf numFmtId="0" fontId="5" fillId="0" borderId="3" xfId="0" applyFont="1" applyBorder="1"/>
    <xf numFmtId="0" fontId="5" fillId="0" borderId="18" xfId="0" applyFont="1" applyBorder="1"/>
    <xf numFmtId="0" fontId="5" fillId="0" borderId="1" xfId="0" applyFont="1" applyBorder="1"/>
    <xf numFmtId="164" fontId="5" fillId="0" borderId="1" xfId="1" applyNumberFormat="1" applyFont="1" applyBorder="1"/>
    <xf numFmtId="164" fontId="5" fillId="0" borderId="0" xfId="0" applyNumberFormat="1" applyFont="1"/>
    <xf numFmtId="165" fontId="5" fillId="0" borderId="5" xfId="0" applyNumberFormat="1" applyFont="1" applyBorder="1"/>
    <xf numFmtId="165" fontId="5" fillId="0" borderId="0" xfId="0" applyNumberFormat="1" applyFont="1" applyBorder="1"/>
    <xf numFmtId="165" fontId="5" fillId="0" borderId="0" xfId="0" applyNumberFormat="1" applyFont="1"/>
    <xf numFmtId="165" fontId="5" fillId="0" borderId="18" xfId="0" applyNumberFormat="1" applyFont="1" applyBorder="1"/>
    <xf numFmtId="165" fontId="5" fillId="0" borderId="1" xfId="0" applyNumberFormat="1" applyFont="1" applyBorder="1"/>
    <xf numFmtId="164" fontId="5" fillId="0" borderId="5" xfId="1" applyNumberFormat="1" applyFont="1" applyBorder="1"/>
    <xf numFmtId="164" fontId="5" fillId="0" borderId="18" xfId="1" applyNumberFormat="1" applyFont="1" applyBorder="1"/>
    <xf numFmtId="165" fontId="5" fillId="0" borderId="0" xfId="0" applyNumberFormat="1" applyFont="1" applyBorder="1" applyAlignment="1">
      <alignment horizontal="left" indent="4"/>
    </xf>
    <xf numFmtId="165" fontId="18" fillId="0" borderId="5" xfId="0" applyNumberFormat="1" applyFont="1" applyBorder="1"/>
    <xf numFmtId="165" fontId="18" fillId="0" borderId="0" xfId="0" applyNumberFormat="1" applyFont="1" applyBorder="1"/>
    <xf numFmtId="165" fontId="18" fillId="0" borderId="0" xfId="0" applyNumberFormat="1" applyFont="1"/>
    <xf numFmtId="165" fontId="5" fillId="0" borderId="5" xfId="1" applyNumberFormat="1" applyFont="1" applyBorder="1"/>
    <xf numFmtId="165" fontId="5" fillId="0" borderId="18" xfId="1" applyNumberFormat="1" applyFont="1" applyBorder="1"/>
    <xf numFmtId="165" fontId="5" fillId="0" borderId="1" xfId="1" applyNumberFormat="1" applyFont="1" applyBorder="1"/>
    <xf numFmtId="165" fontId="6" fillId="0" borderId="10" xfId="0" applyNumberFormat="1" applyFont="1" applyBorder="1" applyAlignment="1">
      <alignment vertical="center"/>
    </xf>
    <xf numFmtId="165" fontId="6" fillId="0" borderId="11" xfId="0" applyNumberFormat="1" applyFont="1" applyBorder="1" applyAlignment="1">
      <alignment vertical="center"/>
    </xf>
    <xf numFmtId="165" fontId="6" fillId="0" borderId="0" xfId="0" applyNumberFormat="1" applyFont="1" applyAlignment="1">
      <alignment vertical="center"/>
    </xf>
    <xf numFmtId="0" fontId="19" fillId="0" borderId="0" xfId="0" applyFont="1"/>
    <xf numFmtId="0" fontId="20" fillId="0" borderId="0" xfId="0" applyFont="1"/>
    <xf numFmtId="0" fontId="21" fillId="0" borderId="0" xfId="0" applyFont="1"/>
    <xf numFmtId="0" fontId="16" fillId="0" borderId="0" xfId="0" applyFont="1"/>
    <xf numFmtId="0" fontId="16" fillId="0" borderId="13" xfId="0" applyFont="1" applyBorder="1" applyAlignment="1">
      <alignment vertical="center"/>
    </xf>
    <xf numFmtId="0" fontId="16" fillId="0" borderId="2" xfId="0" applyFont="1" applyBorder="1" applyAlignment="1">
      <alignment vertical="center"/>
    </xf>
    <xf numFmtId="0" fontId="16" fillId="0" borderId="2" xfId="0" applyFont="1" applyFill="1" applyBorder="1" applyAlignment="1">
      <alignment vertical="center"/>
    </xf>
    <xf numFmtId="0" fontId="16" fillId="0" borderId="0" xfId="0" applyFont="1" applyAlignment="1">
      <alignment vertical="center"/>
    </xf>
    <xf numFmtId="0" fontId="6" fillId="0" borderId="0" xfId="0" applyFont="1" applyBorder="1"/>
    <xf numFmtId="165" fontId="5" fillId="0" borderId="0" xfId="0" applyNumberFormat="1" applyFont="1" applyBorder="1" applyAlignment="1">
      <alignment horizontal="left"/>
    </xf>
    <xf numFmtId="0" fontId="6" fillId="0" borderId="11" xfId="0" applyNumberFormat="1" applyFont="1" applyBorder="1" applyAlignment="1">
      <alignment vertical="center"/>
    </xf>
    <xf numFmtId="0" fontId="11" fillId="0" borderId="0" xfId="0" applyFont="1" applyAlignment="1"/>
    <xf numFmtId="17" fontId="7" fillId="0" borderId="0" xfId="0" applyNumberFormat="1" applyFont="1" applyAlignment="1">
      <alignment horizontal="center"/>
    </xf>
    <xf numFmtId="0" fontId="0" fillId="0" borderId="0" xfId="0" applyAlignment="1">
      <alignment vertical="top"/>
    </xf>
    <xf numFmtId="0" fontId="0" fillId="0" borderId="22" xfId="0" applyBorder="1"/>
    <xf numFmtId="0" fontId="0" fillId="0" borderId="27" xfId="0" applyBorder="1"/>
    <xf numFmtId="0" fontId="0" fillId="0" borderId="22" xfId="0" applyBorder="1" applyAlignment="1">
      <alignment vertical="top"/>
    </xf>
    <xf numFmtId="167" fontId="0" fillId="8" borderId="0" xfId="3" applyNumberFormat="1" applyFont="1" applyFill="1" applyBorder="1" applyAlignment="1">
      <alignment horizontal="center" vertical="top"/>
    </xf>
    <xf numFmtId="0" fontId="22" fillId="0" borderId="27" xfId="0" applyFont="1" applyBorder="1" applyAlignment="1">
      <alignment horizontal="left" vertical="top" wrapText="1"/>
    </xf>
    <xf numFmtId="0" fontId="22" fillId="0" borderId="27" xfId="0" applyFont="1" applyBorder="1" applyAlignment="1">
      <alignment vertical="top" wrapText="1"/>
    </xf>
    <xf numFmtId="0" fontId="22" fillId="0" borderId="27" xfId="0" applyFont="1" applyBorder="1" applyAlignment="1">
      <alignment wrapText="1"/>
    </xf>
    <xf numFmtId="0" fontId="0" fillId="0" borderId="28" xfId="0" applyBorder="1" applyAlignment="1">
      <alignment vertical="top"/>
    </xf>
    <xf numFmtId="0" fontId="0" fillId="0" borderId="29" xfId="0" applyBorder="1" applyAlignment="1">
      <alignment vertical="top"/>
    </xf>
    <xf numFmtId="0" fontId="22" fillId="0" borderId="30" xfId="0" applyFont="1" applyBorder="1" applyAlignment="1">
      <alignment vertical="top" wrapText="1"/>
    </xf>
    <xf numFmtId="0" fontId="0" fillId="0" borderId="28" xfId="0" applyBorder="1"/>
    <xf numFmtId="0" fontId="0" fillId="0" borderId="29" xfId="0" applyBorder="1"/>
    <xf numFmtId="0" fontId="0" fillId="0" borderId="30" xfId="0" applyBorder="1"/>
    <xf numFmtId="167" fontId="10" fillId="0" borderId="5" xfId="3" applyNumberFormat="1" applyFont="1" applyBorder="1" applyAlignment="1">
      <alignment horizontal="right" vertical="top"/>
    </xf>
    <xf numFmtId="0" fontId="0" fillId="0" borderId="1" xfId="0" applyBorder="1" applyAlignment="1">
      <alignment vertical="top"/>
    </xf>
    <xf numFmtId="0" fontId="0" fillId="0" borderId="31" xfId="0" applyBorder="1" applyAlignment="1">
      <alignment vertical="top"/>
    </xf>
    <xf numFmtId="0" fontId="0" fillId="0" borderId="32" xfId="0" applyBorder="1" applyAlignment="1">
      <alignment vertical="top"/>
    </xf>
    <xf numFmtId="0" fontId="0" fillId="0" borderId="32" xfId="0" applyBorder="1"/>
    <xf numFmtId="0" fontId="0" fillId="0" borderId="31" xfId="0" applyBorder="1"/>
    <xf numFmtId="168" fontId="5" fillId="0" borderId="8" xfId="0" applyNumberFormat="1" applyFont="1" applyBorder="1"/>
    <xf numFmtId="168" fontId="5" fillId="5" borderId="0" xfId="0" applyNumberFormat="1" applyFont="1" applyFill="1" applyBorder="1"/>
    <xf numFmtId="168" fontId="18" fillId="0" borderId="8" xfId="1" applyNumberFormat="1" applyFont="1" applyBorder="1"/>
    <xf numFmtId="168" fontId="18" fillId="5" borderId="0" xfId="1" applyNumberFormat="1" applyFont="1" applyFill="1" applyBorder="1"/>
    <xf numFmtId="169" fontId="6" fillId="6" borderId="8" xfId="2" applyNumberFormat="1" applyFont="1" applyFill="1" applyBorder="1"/>
    <xf numFmtId="169" fontId="5" fillId="5" borderId="0" xfId="0" applyNumberFormat="1" applyFont="1" applyFill="1" applyBorder="1"/>
    <xf numFmtId="169" fontId="5" fillId="0" borderId="8" xfId="0" applyNumberFormat="1" applyFont="1" applyBorder="1"/>
    <xf numFmtId="169" fontId="6" fillId="5" borderId="8" xfId="2" applyNumberFormat="1" applyFont="1" applyFill="1" applyBorder="1"/>
    <xf numFmtId="169" fontId="6" fillId="5" borderId="6" xfId="0" applyNumberFormat="1" applyFont="1" applyFill="1" applyBorder="1" applyAlignment="1">
      <alignment vertical="center"/>
    </xf>
    <xf numFmtId="169" fontId="6" fillId="5" borderId="6" xfId="2" applyNumberFormat="1" applyFont="1" applyFill="1" applyBorder="1" applyAlignment="1">
      <alignment vertical="center"/>
    </xf>
    <xf numFmtId="169" fontId="6" fillId="5" borderId="11" xfId="0" applyNumberFormat="1" applyFont="1" applyFill="1" applyBorder="1" applyAlignment="1">
      <alignment vertical="center"/>
    </xf>
    <xf numFmtId="170" fontId="10" fillId="0" borderId="0" xfId="0" applyNumberFormat="1" applyFont="1" applyBorder="1" applyAlignment="1">
      <alignment vertical="top"/>
    </xf>
    <xf numFmtId="170" fontId="0" fillId="0" borderId="0" xfId="0" applyNumberFormat="1" applyBorder="1" applyAlignment="1">
      <alignment vertical="top"/>
    </xf>
    <xf numFmtId="170" fontId="0" fillId="0" borderId="0" xfId="0" applyNumberFormat="1" applyBorder="1"/>
    <xf numFmtId="170" fontId="10" fillId="0" borderId="5" xfId="1" applyNumberFormat="1" applyFont="1" applyBorder="1" applyAlignment="1">
      <alignment horizontal="right" vertical="top"/>
    </xf>
    <xf numFmtId="170" fontId="10" fillId="0" borderId="5" xfId="1" applyNumberFormat="1" applyFont="1" applyBorder="1" applyAlignment="1">
      <alignment vertical="top"/>
    </xf>
    <xf numFmtId="170" fontId="10" fillId="0" borderId="1" xfId="0" applyNumberFormat="1" applyFont="1" applyBorder="1" applyAlignment="1">
      <alignment vertical="top"/>
    </xf>
    <xf numFmtId="170" fontId="0" fillId="0" borderId="1" xfId="0" applyNumberFormat="1" applyBorder="1" applyAlignment="1">
      <alignment vertical="top"/>
    </xf>
    <xf numFmtId="170" fontId="0" fillId="0" borderId="1" xfId="0" applyNumberFormat="1" applyBorder="1"/>
    <xf numFmtId="168" fontId="5" fillId="0" borderId="5" xfId="1" quotePrefix="1" applyNumberFormat="1" applyFont="1" applyBorder="1" applyAlignment="1"/>
    <xf numFmtId="168" fontId="5" fillId="0" borderId="18" xfId="1" quotePrefix="1" applyNumberFormat="1" applyFont="1" applyBorder="1" applyAlignment="1"/>
    <xf numFmtId="168" fontId="5" fillId="0" borderId="1" xfId="1" applyNumberFormat="1" applyFont="1" applyBorder="1"/>
    <xf numFmtId="168" fontId="5" fillId="0" borderId="5" xfId="1" applyNumberFormat="1" applyFont="1" applyBorder="1"/>
    <xf numFmtId="168" fontId="5" fillId="0" borderId="18" xfId="1" applyNumberFormat="1" applyFont="1" applyBorder="1"/>
    <xf numFmtId="168" fontId="18" fillId="0" borderId="5" xfId="1" applyNumberFormat="1" applyFont="1" applyBorder="1"/>
    <xf numFmtId="168" fontId="18" fillId="0" borderId="18" xfId="1" applyNumberFormat="1" applyFont="1" applyBorder="1"/>
    <xf numFmtId="168" fontId="18" fillId="0" borderId="1" xfId="1" applyNumberFormat="1" applyFont="1" applyBorder="1"/>
    <xf numFmtId="168" fontId="5" fillId="0" borderId="5" xfId="0" applyNumberFormat="1" applyFont="1" applyBorder="1"/>
    <xf numFmtId="168" fontId="5" fillId="0" borderId="18" xfId="0" applyNumberFormat="1" applyFont="1" applyBorder="1"/>
    <xf numFmtId="168" fontId="5" fillId="0" borderId="1" xfId="0" applyNumberFormat="1" applyFont="1" applyBorder="1"/>
    <xf numFmtId="168" fontId="18" fillId="4" borderId="5" xfId="1" applyNumberFormat="1" applyFont="1" applyFill="1" applyBorder="1"/>
    <xf numFmtId="168" fontId="18" fillId="4" borderId="18" xfId="1" applyNumberFormat="1" applyFont="1" applyFill="1" applyBorder="1"/>
    <xf numFmtId="171" fontId="6" fillId="6" borderId="5" xfId="2" applyNumberFormat="1" applyFont="1" applyFill="1" applyBorder="1"/>
    <xf numFmtId="171" fontId="6" fillId="6" borderId="18" xfId="2" applyNumberFormat="1" applyFont="1" applyFill="1" applyBorder="1"/>
    <xf numFmtId="171" fontId="6" fillId="6" borderId="1" xfId="2" applyNumberFormat="1" applyFont="1" applyFill="1" applyBorder="1"/>
    <xf numFmtId="171" fontId="5" fillId="0" borderId="5" xfId="0" applyNumberFormat="1" applyFont="1" applyBorder="1"/>
    <xf numFmtId="171" fontId="5" fillId="0" borderId="18" xfId="0" applyNumberFormat="1" applyFont="1" applyBorder="1"/>
    <xf numFmtId="171" fontId="5" fillId="0" borderId="1" xfId="0" applyNumberFormat="1" applyFont="1" applyBorder="1"/>
    <xf numFmtId="171" fontId="6" fillId="5" borderId="10" xfId="0" applyNumberFormat="1" applyFont="1" applyFill="1" applyBorder="1" applyAlignment="1">
      <alignment vertical="center"/>
    </xf>
    <xf numFmtId="171" fontId="6" fillId="5" borderId="15" xfId="0" applyNumberFormat="1" applyFont="1" applyFill="1" applyBorder="1" applyAlignment="1">
      <alignment vertical="center"/>
    </xf>
    <xf numFmtId="171" fontId="6" fillId="5" borderId="12" xfId="2" applyNumberFormat="1" applyFont="1" applyFill="1" applyBorder="1" applyAlignment="1">
      <alignment vertical="center"/>
    </xf>
    <xf numFmtId="171" fontId="6" fillId="5" borderId="5" xfId="2" applyNumberFormat="1" applyFont="1" applyFill="1" applyBorder="1"/>
    <xf numFmtId="171" fontId="6" fillId="5" borderId="18" xfId="2" applyNumberFormat="1" applyFont="1" applyFill="1" applyBorder="1"/>
    <xf numFmtId="171" fontId="6" fillId="5" borderId="1" xfId="2" applyNumberFormat="1" applyFont="1" applyFill="1" applyBorder="1"/>
    <xf numFmtId="168" fontId="10" fillId="0" borderId="5" xfId="1" applyNumberFormat="1" applyFont="1" applyBorder="1" applyAlignment="1">
      <alignment vertical="top"/>
    </xf>
    <xf numFmtId="170" fontId="0" fillId="0" borderId="32" xfId="0" applyNumberFormat="1" applyBorder="1" applyAlignment="1">
      <alignment vertical="top"/>
    </xf>
    <xf numFmtId="170" fontId="0" fillId="0" borderId="31" xfId="0" applyNumberFormat="1" applyBorder="1" applyAlignment="1">
      <alignment vertical="top"/>
    </xf>
    <xf numFmtId="170" fontId="0" fillId="0" borderId="32" xfId="0" applyNumberFormat="1" applyBorder="1"/>
    <xf numFmtId="170" fontId="0" fillId="0" borderId="31" xfId="0" applyNumberFormat="1" applyBorder="1"/>
    <xf numFmtId="168" fontId="18" fillId="0" borderId="5" xfId="1" quotePrefix="1" applyNumberFormat="1" applyFont="1" applyBorder="1" applyAlignment="1"/>
    <xf numFmtId="168" fontId="18" fillId="0" borderId="18" xfId="1" quotePrefix="1" applyNumberFormat="1" applyFont="1" applyBorder="1" applyAlignment="1"/>
    <xf numFmtId="168" fontId="5" fillId="0" borderId="8" xfId="1" applyNumberFormat="1" applyFont="1" applyBorder="1"/>
    <xf numFmtId="0" fontId="5" fillId="5" borderId="5" xfId="0" applyFont="1" applyFill="1" applyBorder="1"/>
    <xf numFmtId="0" fontId="18" fillId="5" borderId="0" xfId="0" applyFont="1" applyFill="1" applyBorder="1" applyAlignment="1">
      <alignment horizontal="left" indent="2"/>
    </xf>
    <xf numFmtId="0" fontId="18" fillId="5" borderId="0" xfId="0" applyFont="1" applyFill="1" applyBorder="1"/>
    <xf numFmtId="168" fontId="18" fillId="5" borderId="8" xfId="0" applyNumberFormat="1" applyFont="1" applyFill="1" applyBorder="1"/>
    <xf numFmtId="168" fontId="18" fillId="5" borderId="0" xfId="0" applyNumberFormat="1" applyFont="1" applyFill="1" applyBorder="1"/>
    <xf numFmtId="165" fontId="6" fillId="0" borderId="0" xfId="0" applyNumberFormat="1" applyFont="1" applyFill="1" applyBorder="1" applyAlignment="1">
      <alignment vertical="center"/>
    </xf>
    <xf numFmtId="0" fontId="6" fillId="0" borderId="0" xfId="0" applyNumberFormat="1" applyFont="1" applyFill="1" applyBorder="1" applyAlignment="1">
      <alignment vertical="center"/>
    </xf>
    <xf numFmtId="171" fontId="6" fillId="0" borderId="0" xfId="0" applyNumberFormat="1" applyFont="1" applyFill="1" applyBorder="1" applyAlignment="1">
      <alignment vertical="center"/>
    </xf>
    <xf numFmtId="171" fontId="6" fillId="0" borderId="0" xfId="2" applyNumberFormat="1" applyFont="1" applyFill="1" applyBorder="1" applyAlignment="1">
      <alignment vertical="center"/>
    </xf>
    <xf numFmtId="165" fontId="5" fillId="0" borderId="0" xfId="0" applyNumberFormat="1" applyFont="1" applyFill="1"/>
    <xf numFmtId="165" fontId="6" fillId="0" borderId="0" xfId="0" applyNumberFormat="1" applyFont="1" applyFill="1" applyAlignment="1">
      <alignment vertical="center"/>
    </xf>
    <xf numFmtId="0" fontId="13" fillId="5" borderId="0" xfId="0" applyFont="1" applyFill="1" applyBorder="1" applyAlignment="1">
      <alignment horizontal="left" indent="2"/>
    </xf>
    <xf numFmtId="165" fontId="18" fillId="4" borderId="0" xfId="0" applyNumberFormat="1" applyFont="1" applyFill="1" applyBorder="1"/>
    <xf numFmtId="168" fontId="18" fillId="4" borderId="1" xfId="1" applyNumberFormat="1" applyFont="1" applyFill="1" applyBorder="1"/>
    <xf numFmtId="0" fontId="22" fillId="0" borderId="35" xfId="0" applyFont="1" applyBorder="1" applyAlignment="1">
      <alignment vertical="top" wrapText="1"/>
    </xf>
    <xf numFmtId="167" fontId="10" fillId="0" borderId="0" xfId="3" applyNumberFormat="1" applyFont="1"/>
    <xf numFmtId="0" fontId="0" fillId="0" borderId="0" xfId="0" applyBorder="1" applyAlignment="1">
      <alignment vertical="top"/>
    </xf>
    <xf numFmtId="0" fontId="22" fillId="0" borderId="0" xfId="0" applyFont="1" applyBorder="1" applyAlignment="1">
      <alignment vertical="top" wrapText="1"/>
    </xf>
    <xf numFmtId="0" fontId="14" fillId="0" borderId="0" xfId="0" applyFont="1" applyAlignment="1">
      <alignment horizontal="center"/>
    </xf>
    <xf numFmtId="0" fontId="15" fillId="0" borderId="0" xfId="0" applyFont="1" applyAlignment="1">
      <alignment horizontal="center"/>
    </xf>
    <xf numFmtId="17" fontId="8" fillId="0" borderId="0" xfId="0" applyNumberFormat="1" applyFont="1" applyAlignment="1">
      <alignment horizontal="center"/>
    </xf>
    <xf numFmtId="0" fontId="8" fillId="0" borderId="0" xfId="0" applyFont="1" applyAlignment="1">
      <alignment horizontal="center"/>
    </xf>
    <xf numFmtId="17" fontId="16" fillId="0" borderId="0" xfId="0" applyNumberFormat="1" applyFont="1" applyAlignment="1">
      <alignment horizontal="center"/>
    </xf>
    <xf numFmtId="0" fontId="16" fillId="0" borderId="0" xfId="0" applyFont="1" applyAlignment="1">
      <alignment horizontal="center"/>
    </xf>
    <xf numFmtId="0" fontId="7" fillId="5" borderId="10"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12" xfId="0" applyFont="1" applyFill="1" applyBorder="1" applyAlignment="1">
      <alignment horizontal="center" vertical="center"/>
    </xf>
    <xf numFmtId="0" fontId="11" fillId="0" borderId="0" xfId="0" applyFont="1" applyAlignment="1">
      <alignment horizontal="center"/>
    </xf>
    <xf numFmtId="0" fontId="6" fillId="0" borderId="7" xfId="0" applyFont="1" applyBorder="1" applyAlignment="1">
      <alignment horizontal="right" vertical="center"/>
    </xf>
    <xf numFmtId="0" fontId="6" fillId="0" borderId="9" xfId="0" applyFont="1" applyBorder="1" applyAlignment="1">
      <alignment horizontal="right" vertical="center"/>
    </xf>
    <xf numFmtId="0" fontId="6" fillId="0" borderId="13" xfId="0" applyFont="1" applyBorder="1" applyAlignment="1">
      <alignment horizontal="right" vertical="center"/>
    </xf>
    <xf numFmtId="0" fontId="6" fillId="0" borderId="14" xfId="0" applyFont="1" applyBorder="1" applyAlignment="1">
      <alignment horizontal="right" vertical="center"/>
    </xf>
    <xf numFmtId="170" fontId="0" fillId="0" borderId="13" xfId="0" applyNumberFormat="1" applyBorder="1" applyAlignment="1">
      <alignment horizontal="center"/>
    </xf>
    <xf numFmtId="170" fontId="0" fillId="0" borderId="3" xfId="0" applyNumberFormat="1" applyBorder="1" applyAlignment="1">
      <alignment horizontal="center"/>
    </xf>
    <xf numFmtId="0" fontId="0" fillId="0" borderId="13" xfId="0" applyBorder="1" applyAlignment="1">
      <alignment horizontal="center"/>
    </xf>
    <xf numFmtId="0" fontId="0" fillId="0" borderId="3" xfId="0" applyBorder="1" applyAlignment="1">
      <alignment horizontal="center"/>
    </xf>
    <xf numFmtId="0" fontId="0" fillId="0" borderId="0" xfId="0" applyAlignment="1">
      <alignment horizontal="center"/>
    </xf>
    <xf numFmtId="0" fontId="23" fillId="7" borderId="33" xfId="0" applyFont="1" applyFill="1" applyBorder="1" applyAlignment="1">
      <alignment horizontal="left" vertical="center" wrapText="1"/>
    </xf>
    <xf numFmtId="0" fontId="23" fillId="7" borderId="34" xfId="0" applyFont="1" applyFill="1" applyBorder="1" applyAlignment="1">
      <alignment horizontal="left" vertical="center" wrapText="1"/>
    </xf>
    <xf numFmtId="166" fontId="23" fillId="7" borderId="25" xfId="0" applyNumberFormat="1" applyFont="1" applyFill="1" applyBorder="1" applyAlignment="1">
      <alignment horizontal="center" vertical="center" wrapText="1"/>
    </xf>
    <xf numFmtId="166" fontId="23" fillId="7" borderId="26" xfId="0" applyNumberFormat="1" applyFont="1" applyFill="1" applyBorder="1" applyAlignment="1">
      <alignment horizontal="center" vertical="center" wrapText="1"/>
    </xf>
    <xf numFmtId="166" fontId="23" fillId="7" borderId="14" xfId="0" applyNumberFormat="1" applyFont="1" applyFill="1" applyBorder="1" applyAlignment="1">
      <alignment horizontal="center" vertical="center" wrapText="1"/>
    </xf>
    <xf numFmtId="166" fontId="23" fillId="7" borderId="4" xfId="0" applyNumberFormat="1" applyFont="1" applyFill="1" applyBorder="1" applyAlignment="1">
      <alignment horizontal="center" vertical="center" wrapText="1"/>
    </xf>
    <xf numFmtId="0" fontId="23" fillId="7" borderId="25" xfId="0" applyFont="1" applyFill="1" applyBorder="1" applyAlignment="1">
      <alignment horizontal="center" vertical="center" wrapText="1"/>
    </xf>
    <xf numFmtId="0" fontId="23" fillId="7" borderId="26" xfId="0" applyFont="1" applyFill="1" applyBorder="1" applyAlignment="1">
      <alignment horizontal="center" vertical="center" wrapText="1"/>
    </xf>
    <xf numFmtId="0" fontId="23" fillId="7" borderId="14" xfId="0" applyFont="1" applyFill="1" applyBorder="1" applyAlignment="1">
      <alignment horizontal="center" vertical="center" wrapText="1"/>
    </xf>
    <xf numFmtId="0" fontId="23" fillId="7" borderId="4" xfId="0" applyFont="1" applyFill="1" applyBorder="1" applyAlignment="1">
      <alignment horizontal="center" vertical="center" wrapText="1"/>
    </xf>
    <xf numFmtId="0" fontId="7" fillId="7" borderId="20" xfId="0" applyFont="1" applyFill="1" applyBorder="1" applyAlignment="1">
      <alignment horizontal="center" vertical="center"/>
    </xf>
    <xf numFmtId="0" fontId="7" fillId="7" borderId="21" xfId="0" applyFont="1" applyFill="1" applyBorder="1" applyAlignment="1">
      <alignment horizontal="center" vertical="center"/>
    </xf>
    <xf numFmtId="0" fontId="6" fillId="0" borderId="3" xfId="0" applyFont="1" applyBorder="1" applyAlignment="1">
      <alignment horizontal="right" vertical="center"/>
    </xf>
    <xf numFmtId="0" fontId="6" fillId="0" borderId="4" xfId="0" applyFont="1" applyBorder="1" applyAlignment="1">
      <alignment horizontal="right" vertical="center"/>
    </xf>
    <xf numFmtId="0" fontId="6" fillId="0" borderId="16" xfId="0" applyFont="1" applyBorder="1" applyAlignment="1">
      <alignment horizontal="right" vertical="center"/>
    </xf>
    <xf numFmtId="0" fontId="6" fillId="0" borderId="17" xfId="0" applyFont="1" applyBorder="1" applyAlignment="1">
      <alignment horizontal="right"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23" fillId="7" borderId="23" xfId="0" applyFont="1" applyFill="1" applyBorder="1" applyAlignment="1">
      <alignment horizontal="left" vertical="center" wrapText="1"/>
    </xf>
    <xf numFmtId="0" fontId="23" fillId="7" borderId="24" xfId="0" applyFont="1" applyFill="1" applyBorder="1" applyAlignment="1">
      <alignment horizontal="left" vertical="center" wrapText="1"/>
    </xf>
    <xf numFmtId="170" fontId="0" fillId="0" borderId="2" xfId="0" applyNumberFormat="1" applyBorder="1" applyAlignment="1">
      <alignment horizontal="center"/>
    </xf>
    <xf numFmtId="17" fontId="8" fillId="0" borderId="0" xfId="0" applyNumberFormat="1" applyFont="1" applyBorder="1" applyAlignment="1">
      <alignment horizontal="center"/>
    </xf>
    <xf numFmtId="170" fontId="23" fillId="7" borderId="25" xfId="0" applyNumberFormat="1" applyFont="1" applyFill="1" applyBorder="1" applyAlignment="1">
      <alignment horizontal="center" vertical="center" wrapText="1"/>
    </xf>
    <xf numFmtId="170" fontId="23" fillId="7" borderId="26" xfId="0" applyNumberFormat="1" applyFont="1" applyFill="1" applyBorder="1" applyAlignment="1">
      <alignment horizontal="center" vertical="center" wrapText="1"/>
    </xf>
    <xf numFmtId="170" fontId="23" fillId="7" borderId="14" xfId="0" applyNumberFormat="1" applyFont="1" applyFill="1" applyBorder="1" applyAlignment="1">
      <alignment horizontal="center" vertical="center" wrapText="1"/>
    </xf>
    <xf numFmtId="170" fontId="23" fillId="7" borderId="4" xfId="0" applyNumberFormat="1" applyFont="1" applyFill="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96">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rgb="FF9C6500"/>
      </font>
      <fill>
        <patternFill>
          <bgColor rgb="FFFFEB9C"/>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9C6500"/>
      </font>
      <fill>
        <patternFill>
          <bgColor rgb="FFFFEB9C"/>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9C6500"/>
      </font>
      <fill>
        <patternFill>
          <bgColor rgb="FFFFEB9C"/>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9C6500"/>
      </font>
      <fill>
        <patternFill>
          <bgColor rgb="FFFFEB9C"/>
        </patternFill>
      </fill>
    </dxf>
  </dxfs>
  <tableStyles count="0" defaultTableStyle="TableStyleMedium2" defaultPivotStyle="PivotStyleLight16"/>
  <colors>
    <mruColors>
      <color rgb="FFFFFFC1"/>
      <color rgb="FFE2FF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activeX/activeX4.xml><?xml version="1.0" encoding="utf-8"?>
<ax:ocx xmlns:ax="http://schemas.microsoft.com/office/2006/activeX" xmlns:r="http://schemas.openxmlformats.org/officeDocument/2006/relationships" ax:classid="{D7053240-CE69-11CD-A777-00DD01143C57}" ax:persistence="persistStreamInit" r:id="rId1"/>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drawings/_rels/vmlDrawing2.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342900</xdr:colOff>
          <xdr:row>0</xdr:row>
          <xdr:rowOff>266700</xdr:rowOff>
        </xdr:from>
        <xdr:to>
          <xdr:col>16</xdr:col>
          <xdr:colOff>361950</xdr:colOff>
          <xdr:row>3</xdr:row>
          <xdr:rowOff>85725</xdr:rowOff>
        </xdr:to>
        <xdr:sp macro="" textlink="">
          <xdr:nvSpPr>
            <xdr:cNvPr id="12291" name="Button 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DECREASE DECIMAL PLACES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352425</xdr:colOff>
          <xdr:row>4</xdr:row>
          <xdr:rowOff>95250</xdr:rowOff>
        </xdr:from>
        <xdr:to>
          <xdr:col>16</xdr:col>
          <xdr:colOff>381000</xdr:colOff>
          <xdr:row>7</xdr:row>
          <xdr:rowOff>133350</xdr:rowOff>
        </xdr:to>
        <xdr:sp macro="" textlink="">
          <xdr:nvSpPr>
            <xdr:cNvPr id="12292" name="Button 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INCREASE DECIMAL PLACES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0</xdr:row>
          <xdr:rowOff>133350</xdr:rowOff>
        </xdr:from>
        <xdr:to>
          <xdr:col>8</xdr:col>
          <xdr:colOff>962025</xdr:colOff>
          <xdr:row>2</xdr:row>
          <xdr:rowOff>9525</xdr:rowOff>
        </xdr:to>
        <xdr:sp macro="" textlink="">
          <xdr:nvSpPr>
            <xdr:cNvPr id="4097" name="CommandButton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xdr:row>
          <xdr:rowOff>190500</xdr:rowOff>
        </xdr:from>
        <xdr:to>
          <xdr:col>8</xdr:col>
          <xdr:colOff>942975</xdr:colOff>
          <xdr:row>4</xdr:row>
          <xdr:rowOff>171450</xdr:rowOff>
        </xdr:to>
        <xdr:sp macro="" textlink="">
          <xdr:nvSpPr>
            <xdr:cNvPr id="4098" name="CommandButton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9525</xdr:colOff>
          <xdr:row>0</xdr:row>
          <xdr:rowOff>295275</xdr:rowOff>
        </xdr:from>
        <xdr:to>
          <xdr:col>26</xdr:col>
          <xdr:colOff>0</xdr:colOff>
          <xdr:row>3</xdr:row>
          <xdr:rowOff>9525</xdr:rowOff>
        </xdr:to>
        <xdr:sp macro="" textlink="">
          <xdr:nvSpPr>
            <xdr:cNvPr id="17413" name="Button 5" hidden="1">
              <a:extLst>
                <a:ext uri="{63B3BB69-23CF-44E3-9099-C40C66FF867C}">
                  <a14:compatExt spid="_x0000_s17413"/>
                </a:ext>
                <a:ext uri="{FF2B5EF4-FFF2-40B4-BE49-F238E27FC236}">
                  <a16:creationId xmlns:a16="http://schemas.microsoft.com/office/drawing/2014/main" id="{00000000-0008-0000-0200-0000054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DECREASE DECIMAL PLACES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28575</xdr:colOff>
          <xdr:row>4</xdr:row>
          <xdr:rowOff>38100</xdr:rowOff>
        </xdr:from>
        <xdr:to>
          <xdr:col>26</xdr:col>
          <xdr:colOff>0</xdr:colOff>
          <xdr:row>7</xdr:row>
          <xdr:rowOff>9525</xdr:rowOff>
        </xdr:to>
        <xdr:sp macro="" textlink="">
          <xdr:nvSpPr>
            <xdr:cNvPr id="17414" name="Button 6" hidden="1">
              <a:extLst>
                <a:ext uri="{63B3BB69-23CF-44E3-9099-C40C66FF867C}">
                  <a14:compatExt spid="_x0000_s17414"/>
                </a:ext>
                <a:ext uri="{FF2B5EF4-FFF2-40B4-BE49-F238E27FC236}">
                  <a16:creationId xmlns:a16="http://schemas.microsoft.com/office/drawing/2014/main" id="{00000000-0008-0000-0200-0000064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INCREASE DECIMAL PLACES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2</xdr:row>
          <xdr:rowOff>257175</xdr:rowOff>
        </xdr:from>
        <xdr:to>
          <xdr:col>8</xdr:col>
          <xdr:colOff>942975</xdr:colOff>
          <xdr:row>4</xdr:row>
          <xdr:rowOff>219075</xdr:rowOff>
        </xdr:to>
        <xdr:sp macro="" textlink="">
          <xdr:nvSpPr>
            <xdr:cNvPr id="9217" name="CommandButton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xdr:row>
          <xdr:rowOff>123825</xdr:rowOff>
        </xdr:from>
        <xdr:to>
          <xdr:col>8</xdr:col>
          <xdr:colOff>933450</xdr:colOff>
          <xdr:row>7</xdr:row>
          <xdr:rowOff>95250</xdr:rowOff>
        </xdr:to>
        <xdr:sp macro="" textlink="">
          <xdr:nvSpPr>
            <xdr:cNvPr id="9218" name="CommandButton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0</xdr:row>
          <xdr:rowOff>171450</xdr:rowOff>
        </xdr:from>
        <xdr:to>
          <xdr:col>8</xdr:col>
          <xdr:colOff>962025</xdr:colOff>
          <xdr:row>2</xdr:row>
          <xdr:rowOff>95250</xdr:rowOff>
        </xdr:to>
        <xdr:sp macro="" textlink="">
          <xdr:nvSpPr>
            <xdr:cNvPr id="9221" name="Button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PRINT ALL PAGES</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Custom 6">
      <a:dk1>
        <a:srgbClr val="000000"/>
      </a:dk1>
      <a:lt1>
        <a:sysClr val="window" lastClr="FFFFFF"/>
      </a:lt1>
      <a:dk2>
        <a:srgbClr val="EAEAEA"/>
      </a:dk2>
      <a:lt2>
        <a:srgbClr val="DDDDDD"/>
      </a:lt2>
      <a:accent1>
        <a:srgbClr val="418AB3"/>
      </a:accent1>
      <a:accent2>
        <a:srgbClr val="CCFFCC"/>
      </a:accent2>
      <a:accent3>
        <a:srgbClr val="FFFFCC"/>
      </a:accent3>
      <a:accent4>
        <a:srgbClr val="FFCCFF"/>
      </a:accent4>
      <a:accent5>
        <a:srgbClr val="FEF3CD"/>
      </a:accent5>
      <a:accent6>
        <a:srgbClr val="DF5327"/>
      </a:accent6>
      <a:hlink>
        <a:srgbClr val="F59E00"/>
      </a:hlink>
      <a:folHlink>
        <a:srgbClr val="B2B2B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4.vml"/><Relationship Id="rId7" Type="http://schemas.openxmlformats.org/officeDocument/2006/relationships/image" Target="../media/image4.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4.xml"/><Relationship Id="rId5" Type="http://schemas.openxmlformats.org/officeDocument/2006/relationships/image" Target="../media/image3.emf"/><Relationship Id="rId4" Type="http://schemas.openxmlformats.org/officeDocument/2006/relationships/control" Target="../activeX/activeX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9.9978637043366805E-2"/>
  </sheetPr>
  <dimension ref="A1:L128"/>
  <sheetViews>
    <sheetView tabSelected="1" zoomScale="80" zoomScaleNormal="80" workbookViewId="0">
      <selection activeCell="I16" sqref="I16"/>
    </sheetView>
  </sheetViews>
  <sheetFormatPr defaultRowHeight="15" x14ac:dyDescent="0.25"/>
  <cols>
    <col min="1" max="1" width="0.85546875" customWidth="1"/>
    <col min="2" max="2" width="72.5703125" customWidth="1"/>
    <col min="3" max="3" width="0.85546875" customWidth="1"/>
    <col min="4" max="5" width="14.7109375" customWidth="1"/>
    <col min="6" max="6" width="15" customWidth="1"/>
    <col min="7" max="7" width="5.140625" customWidth="1"/>
    <col min="8" max="9" width="16.85546875" customWidth="1"/>
    <col min="10" max="10" width="16" customWidth="1"/>
    <col min="11" max="11" width="0.85546875" customWidth="1"/>
    <col min="12" max="13" width="13.140625" customWidth="1"/>
  </cols>
  <sheetData>
    <row r="1" spans="1:11" ht="25.5" customHeight="1" x14ac:dyDescent="0.45">
      <c r="A1" s="167" t="s">
        <v>0</v>
      </c>
      <c r="B1" s="167"/>
      <c r="C1" s="167"/>
      <c r="D1" s="167"/>
      <c r="E1" s="167"/>
      <c r="F1" s="167"/>
      <c r="G1" s="167"/>
      <c r="H1" s="167"/>
      <c r="I1" s="167"/>
      <c r="J1" s="167"/>
      <c r="K1" s="167"/>
    </row>
    <row r="2" spans="1:11" ht="22.5" customHeight="1" x14ac:dyDescent="0.4">
      <c r="A2" s="176" t="s">
        <v>100</v>
      </c>
      <c r="B2" s="176"/>
      <c r="C2" s="176"/>
      <c r="D2" s="176"/>
      <c r="E2" s="176"/>
      <c r="F2" s="176"/>
      <c r="G2" s="176"/>
      <c r="H2" s="176"/>
      <c r="I2" s="176"/>
      <c r="J2" s="176"/>
      <c r="K2" s="75"/>
    </row>
    <row r="3" spans="1:11" ht="22.5" customHeight="1" x14ac:dyDescent="0.4">
      <c r="A3" s="168" t="s">
        <v>56</v>
      </c>
      <c r="B3" s="168"/>
      <c r="C3" s="168"/>
      <c r="D3" s="168"/>
      <c r="E3" s="168"/>
      <c r="F3" s="168"/>
      <c r="G3" s="168"/>
      <c r="H3" s="168"/>
      <c r="I3" s="168"/>
      <c r="J3" s="168"/>
      <c r="K3" s="168"/>
    </row>
    <row r="4" spans="1:11" ht="21" customHeight="1" x14ac:dyDescent="0.35">
      <c r="A4" s="169" t="s">
        <v>102</v>
      </c>
      <c r="B4" s="170"/>
      <c r="C4" s="170"/>
      <c r="D4" s="170"/>
      <c r="E4" s="170"/>
      <c r="F4" s="170"/>
      <c r="G4" s="170"/>
      <c r="H4" s="170"/>
      <c r="I4" s="170"/>
      <c r="J4" s="170"/>
      <c r="K4" s="170"/>
    </row>
    <row r="5" spans="1:11" ht="21" x14ac:dyDescent="0.35">
      <c r="A5" s="171" t="s">
        <v>5</v>
      </c>
      <c r="B5" s="172"/>
      <c r="C5" s="172"/>
      <c r="D5" s="172"/>
      <c r="E5" s="172"/>
      <c r="F5" s="172"/>
      <c r="G5" s="172"/>
      <c r="H5" s="172"/>
      <c r="I5" s="172"/>
      <c r="J5" s="172"/>
      <c r="K5" s="172"/>
    </row>
    <row r="6" spans="1:11" ht="17.25" customHeight="1" x14ac:dyDescent="0.25"/>
    <row r="7" spans="1:11" ht="17.25" customHeight="1" x14ac:dyDescent="0.25"/>
    <row r="8" spans="1:11" s="7" customFormat="1" ht="20.25" customHeight="1" x14ac:dyDescent="0.3">
      <c r="A8" s="11"/>
      <c r="B8" s="12"/>
      <c r="C8" s="13"/>
      <c r="D8" s="173" t="s">
        <v>9</v>
      </c>
      <c r="E8" s="174"/>
      <c r="F8" s="174"/>
      <c r="G8" s="14"/>
      <c r="H8" s="173" t="s">
        <v>10</v>
      </c>
      <c r="I8" s="174"/>
      <c r="J8" s="175"/>
    </row>
    <row r="9" spans="1:11" s="7" customFormat="1" ht="17.25" customHeight="1" x14ac:dyDescent="0.3">
      <c r="A9" s="15"/>
      <c r="B9" s="16"/>
      <c r="C9" s="16"/>
      <c r="D9" s="17" t="s">
        <v>103</v>
      </c>
      <c r="E9" s="177" t="s">
        <v>70</v>
      </c>
      <c r="F9" s="179" t="s">
        <v>4</v>
      </c>
      <c r="G9" s="18"/>
      <c r="H9" s="19" t="s">
        <v>103</v>
      </c>
      <c r="I9" s="177" t="s">
        <v>70</v>
      </c>
      <c r="J9" s="177" t="s">
        <v>4</v>
      </c>
    </row>
    <row r="10" spans="1:11" s="7" customFormat="1" ht="14.25" customHeight="1" x14ac:dyDescent="0.3">
      <c r="A10" s="15"/>
      <c r="B10" s="16"/>
      <c r="C10" s="16"/>
      <c r="D10" s="20" t="s">
        <v>104</v>
      </c>
      <c r="E10" s="178"/>
      <c r="F10" s="180"/>
      <c r="G10" s="18"/>
      <c r="H10" s="20" t="s">
        <v>104</v>
      </c>
      <c r="I10" s="178"/>
      <c r="J10" s="178"/>
    </row>
    <row r="11" spans="1:11" s="7" customFormat="1" ht="17.25" customHeight="1" x14ac:dyDescent="0.3">
      <c r="A11" s="15"/>
      <c r="B11" s="16"/>
      <c r="C11" s="16"/>
      <c r="D11" s="21"/>
      <c r="E11" s="21"/>
      <c r="F11" s="21"/>
      <c r="G11" s="22"/>
      <c r="H11" s="21"/>
      <c r="I11" s="21"/>
      <c r="J11" s="21"/>
    </row>
    <row r="12" spans="1:11" s="7" customFormat="1" ht="17.25" customHeight="1" x14ac:dyDescent="0.3">
      <c r="A12" s="15"/>
      <c r="B12" s="23" t="s">
        <v>1</v>
      </c>
      <c r="C12" s="16"/>
      <c r="D12" s="24"/>
      <c r="E12" s="24"/>
      <c r="F12" s="24"/>
      <c r="G12" s="22"/>
      <c r="H12" s="24"/>
      <c r="I12" s="24"/>
      <c r="J12" s="24"/>
    </row>
    <row r="13" spans="1:11" s="7" customFormat="1" ht="17.25" customHeight="1" x14ac:dyDescent="0.3">
      <c r="A13" s="15"/>
      <c r="B13" s="35" t="s">
        <v>2</v>
      </c>
      <c r="C13" s="16"/>
      <c r="D13" s="97">
        <v>0</v>
      </c>
      <c r="E13" s="97">
        <v>0</v>
      </c>
      <c r="F13" s="97">
        <f t="shared" ref="F13:F20" si="0">E13-D13</f>
        <v>0</v>
      </c>
      <c r="G13" s="98"/>
      <c r="H13" s="148">
        <v>0</v>
      </c>
      <c r="I13" s="148">
        <v>0</v>
      </c>
      <c r="J13" s="97">
        <f t="shared" ref="J13:J20" si="1">I13-H13</f>
        <v>0</v>
      </c>
    </row>
    <row r="14" spans="1:11" s="7" customFormat="1" ht="17.25" customHeight="1" x14ac:dyDescent="0.3">
      <c r="A14" s="15"/>
      <c r="B14" s="35" t="s">
        <v>3</v>
      </c>
      <c r="C14" s="16"/>
      <c r="D14" s="97">
        <v>0</v>
      </c>
      <c r="E14" s="97">
        <v>58.9</v>
      </c>
      <c r="F14" s="97">
        <f t="shared" si="0"/>
        <v>58.9</v>
      </c>
      <c r="G14" s="98"/>
      <c r="H14" s="148">
        <v>0</v>
      </c>
      <c r="I14" s="148">
        <v>58.9</v>
      </c>
      <c r="J14" s="97">
        <f t="shared" si="1"/>
        <v>58.9</v>
      </c>
    </row>
    <row r="15" spans="1:11" s="7" customFormat="1" ht="17.25" customHeight="1" x14ac:dyDescent="0.3">
      <c r="A15" s="15"/>
      <c r="B15" s="35" t="s">
        <v>62</v>
      </c>
      <c r="C15" s="16"/>
      <c r="D15" s="97">
        <v>16.813735293384767</v>
      </c>
      <c r="E15" s="97">
        <v>29.29440026</v>
      </c>
      <c r="F15" s="97">
        <f t="shared" si="0"/>
        <v>12.480664966615233</v>
      </c>
      <c r="G15" s="98"/>
      <c r="H15" s="148">
        <v>16.813735293384767</v>
      </c>
      <c r="I15" s="148">
        <v>29.29440026</v>
      </c>
      <c r="J15" s="97">
        <f t="shared" si="1"/>
        <v>12.480664966615233</v>
      </c>
    </row>
    <row r="16" spans="1:11" s="7" customFormat="1" ht="17.25" customHeight="1" x14ac:dyDescent="0.3">
      <c r="A16" s="15"/>
      <c r="B16" s="35" t="s">
        <v>63</v>
      </c>
      <c r="C16" s="16"/>
      <c r="D16" s="97">
        <v>7.1898977218633178</v>
      </c>
      <c r="E16" s="97">
        <v>17.871126190000002</v>
      </c>
      <c r="F16" s="97">
        <f t="shared" si="0"/>
        <v>10.681228468136684</v>
      </c>
      <c r="G16" s="98"/>
      <c r="H16" s="148">
        <v>7.1898977218633178</v>
      </c>
      <c r="I16" s="148">
        <v>17.871126190000002</v>
      </c>
      <c r="J16" s="97">
        <f t="shared" si="1"/>
        <v>10.681228468136684</v>
      </c>
    </row>
    <row r="17" spans="1:11" s="7" customFormat="1" ht="17.25" hidden="1" customHeight="1" x14ac:dyDescent="0.3">
      <c r="A17" s="15"/>
      <c r="B17" s="35" t="s">
        <v>6</v>
      </c>
      <c r="C17" s="16"/>
      <c r="D17" s="97">
        <v>0</v>
      </c>
      <c r="E17" s="97">
        <v>0</v>
      </c>
      <c r="F17" s="97">
        <f t="shared" si="0"/>
        <v>0</v>
      </c>
      <c r="G17" s="98"/>
      <c r="H17" s="148">
        <v>0</v>
      </c>
      <c r="I17" s="148">
        <v>0</v>
      </c>
      <c r="J17" s="97">
        <f t="shared" si="1"/>
        <v>0</v>
      </c>
    </row>
    <row r="18" spans="1:11" s="7" customFormat="1" ht="17.25" customHeight="1" x14ac:dyDescent="0.3">
      <c r="A18" s="15"/>
      <c r="B18" s="35" t="s">
        <v>7</v>
      </c>
      <c r="C18" s="16"/>
      <c r="D18" s="97">
        <v>26.623036381579642</v>
      </c>
      <c r="E18" s="97">
        <v>39.325401899999996</v>
      </c>
      <c r="F18" s="97">
        <f t="shared" si="0"/>
        <v>12.702365518420354</v>
      </c>
      <c r="G18" s="98"/>
      <c r="H18" s="148">
        <v>26.623036381579642</v>
      </c>
      <c r="I18" s="148">
        <v>39.325401899999996</v>
      </c>
      <c r="J18" s="97">
        <f t="shared" si="1"/>
        <v>12.702365518420354</v>
      </c>
    </row>
    <row r="19" spans="1:11" s="7" customFormat="1" ht="17.25" customHeight="1" x14ac:dyDescent="0.3">
      <c r="A19" s="15"/>
      <c r="B19" s="35" t="s">
        <v>8</v>
      </c>
      <c r="C19" s="16"/>
      <c r="D19" s="97">
        <v>0</v>
      </c>
      <c r="E19" s="97">
        <v>0</v>
      </c>
      <c r="F19" s="97">
        <f t="shared" si="0"/>
        <v>0</v>
      </c>
      <c r="G19" s="98"/>
      <c r="H19" s="148">
        <v>0</v>
      </c>
      <c r="I19" s="148">
        <v>0</v>
      </c>
      <c r="J19" s="97">
        <f t="shared" si="1"/>
        <v>0</v>
      </c>
    </row>
    <row r="20" spans="1:11" s="7" customFormat="1" ht="17.25" customHeight="1" x14ac:dyDescent="0.3">
      <c r="A20" s="15"/>
      <c r="B20" s="16"/>
      <c r="C20" s="16"/>
      <c r="D20" s="101">
        <f>SUM(D13:D19)</f>
        <v>50.626669396827722</v>
      </c>
      <c r="E20" s="101">
        <f>SUM(E13:E19)</f>
        <v>145.39092835</v>
      </c>
      <c r="F20" s="101">
        <f t="shared" si="0"/>
        <v>94.764258953172273</v>
      </c>
      <c r="G20" s="102"/>
      <c r="H20" s="101">
        <f>SUM(H13:H19)</f>
        <v>50.626669396827722</v>
      </c>
      <c r="I20" s="101">
        <f>SUM(I13:I19)</f>
        <v>145.39092835</v>
      </c>
      <c r="J20" s="101">
        <f t="shared" si="1"/>
        <v>94.764258953172273</v>
      </c>
      <c r="K20" s="8">
        <f>SUM(D20:J20)</f>
        <v>581.56371339999998</v>
      </c>
    </row>
    <row r="21" spans="1:11" s="7" customFormat="1" ht="17.25" customHeight="1" x14ac:dyDescent="0.3">
      <c r="A21" s="15"/>
      <c r="B21" s="16"/>
      <c r="C21" s="16"/>
      <c r="D21" s="24"/>
      <c r="E21" s="24"/>
      <c r="F21" s="26"/>
      <c r="G21" s="22"/>
      <c r="H21" s="24"/>
      <c r="I21" s="24"/>
      <c r="J21" s="26"/>
    </row>
    <row r="22" spans="1:11" s="7" customFormat="1" ht="17.25" customHeight="1" x14ac:dyDescent="0.3">
      <c r="A22" s="15"/>
      <c r="B22" s="23" t="s">
        <v>11</v>
      </c>
      <c r="C22" s="16"/>
      <c r="D22" s="24"/>
      <c r="E22" s="24"/>
      <c r="F22" s="26"/>
      <c r="G22" s="22"/>
      <c r="H22" s="24"/>
      <c r="I22" s="24"/>
      <c r="J22" s="26"/>
    </row>
    <row r="23" spans="1:11" s="7" customFormat="1" ht="17.25" customHeight="1" x14ac:dyDescent="0.3">
      <c r="A23" s="15"/>
      <c r="B23" s="35" t="s">
        <v>12</v>
      </c>
      <c r="C23" s="16"/>
      <c r="D23" s="97">
        <v>-0.52632743573860608</v>
      </c>
      <c r="E23" s="97">
        <v>39.581650639999999</v>
      </c>
      <c r="F23" s="97">
        <f>E23-D23</f>
        <v>40.107978075738608</v>
      </c>
      <c r="G23" s="98"/>
      <c r="H23" s="97">
        <v>-0.52632743573860608</v>
      </c>
      <c r="I23" s="97">
        <v>39.581650639999999</v>
      </c>
      <c r="J23" s="97">
        <f>I23-H23</f>
        <v>40.107978075738608</v>
      </c>
    </row>
    <row r="24" spans="1:11" s="7" customFormat="1" ht="17.25" customHeight="1" x14ac:dyDescent="0.3">
      <c r="A24" s="15"/>
      <c r="B24" s="35" t="s">
        <v>13</v>
      </c>
      <c r="C24" s="16"/>
      <c r="D24" s="97">
        <v>0</v>
      </c>
      <c r="E24" s="97">
        <v>0</v>
      </c>
      <c r="F24" s="97">
        <f>E24-D24</f>
        <v>0</v>
      </c>
      <c r="G24" s="98"/>
      <c r="H24" s="97">
        <v>0</v>
      </c>
      <c r="I24" s="97">
        <v>0</v>
      </c>
      <c r="J24" s="97">
        <f>I24-H24</f>
        <v>0</v>
      </c>
    </row>
    <row r="25" spans="1:11" s="7" customFormat="1" ht="17.25" customHeight="1" x14ac:dyDescent="0.3">
      <c r="A25" s="15"/>
      <c r="B25" s="35" t="s">
        <v>14</v>
      </c>
      <c r="C25" s="16"/>
      <c r="D25" s="97">
        <v>-26.562219759930429</v>
      </c>
      <c r="E25" s="97">
        <v>8.4557429999999989E-2</v>
      </c>
      <c r="F25" s="97">
        <f>E25-D25</f>
        <v>26.646777189930429</v>
      </c>
      <c r="G25" s="98"/>
      <c r="H25" s="97">
        <v>-26.562219759930429</v>
      </c>
      <c r="I25" s="97">
        <v>8.4557429999999989E-2</v>
      </c>
      <c r="J25" s="97">
        <f>I25-H25</f>
        <v>26.646777189930429</v>
      </c>
    </row>
    <row r="26" spans="1:11" s="7" customFormat="1" ht="17.25" customHeight="1" x14ac:dyDescent="0.3">
      <c r="A26" s="15"/>
      <c r="B26" s="16"/>
      <c r="C26" s="16"/>
      <c r="D26" s="101">
        <f>SUM(D23:D25)</f>
        <v>-27.088547195669033</v>
      </c>
      <c r="E26" s="101">
        <f>SUM(E23:E25)</f>
        <v>39.666208069999996</v>
      </c>
      <c r="F26" s="101">
        <f>E26-D26</f>
        <v>66.754755265669033</v>
      </c>
      <c r="G26" s="102"/>
      <c r="H26" s="101">
        <f>SUM(H23:H25)</f>
        <v>-27.088547195669033</v>
      </c>
      <c r="I26" s="101">
        <f>SUM(I23:I25)</f>
        <v>39.666208069999996</v>
      </c>
      <c r="J26" s="101">
        <f>I26-H26</f>
        <v>66.754755265669033</v>
      </c>
      <c r="K26" s="8">
        <f>SUM(D26:J26)</f>
        <v>158.66483227999998</v>
      </c>
    </row>
    <row r="27" spans="1:11" s="7" customFormat="1" ht="17.25" customHeight="1" x14ac:dyDescent="0.3">
      <c r="A27" s="15"/>
      <c r="B27" s="16"/>
      <c r="C27" s="16"/>
      <c r="D27" s="24"/>
      <c r="E27" s="24"/>
      <c r="F27" s="26"/>
      <c r="G27" s="22"/>
      <c r="H27" s="24"/>
      <c r="I27" s="24"/>
      <c r="J27" s="26"/>
    </row>
    <row r="28" spans="1:11" s="7" customFormat="1" ht="17.25" customHeight="1" x14ac:dyDescent="0.3">
      <c r="A28" s="15"/>
      <c r="B28" s="23" t="s">
        <v>15</v>
      </c>
      <c r="C28" s="16"/>
      <c r="D28" s="24"/>
      <c r="E28" s="24"/>
      <c r="F28" s="26"/>
      <c r="G28" s="22"/>
      <c r="H28" s="24"/>
      <c r="I28" s="24"/>
      <c r="J28" s="26"/>
    </row>
    <row r="29" spans="1:11" s="7" customFormat="1" ht="17.25" customHeight="1" x14ac:dyDescent="0.3">
      <c r="A29" s="15"/>
      <c r="B29" s="36" t="s">
        <v>18</v>
      </c>
      <c r="C29" s="16"/>
      <c r="D29" s="24"/>
      <c r="E29" s="24"/>
      <c r="F29" s="26"/>
      <c r="G29" s="22"/>
      <c r="H29" s="24"/>
      <c r="I29" s="24"/>
      <c r="J29" s="26"/>
    </row>
    <row r="30" spans="1:11" s="7" customFormat="1" ht="17.25" customHeight="1" x14ac:dyDescent="0.3">
      <c r="A30" s="15"/>
      <c r="B30" s="25" t="s">
        <v>16</v>
      </c>
      <c r="C30" s="16"/>
      <c r="D30" s="97">
        <v>22.401775000000001</v>
      </c>
      <c r="E30" s="97">
        <v>15.028461869999999</v>
      </c>
      <c r="F30" s="97">
        <f t="shared" ref="F30:F35" si="2">E30-D30</f>
        <v>-7.3733131300000014</v>
      </c>
      <c r="G30" s="98"/>
      <c r="H30" s="97">
        <v>22.401775000000001</v>
      </c>
      <c r="I30" s="97">
        <v>15.028461869999999</v>
      </c>
      <c r="J30" s="97">
        <f t="shared" ref="J30:J35" si="3">I30-H30</f>
        <v>-7.3733131300000014</v>
      </c>
    </row>
    <row r="31" spans="1:11" s="9" customFormat="1" ht="17.25" customHeight="1" x14ac:dyDescent="0.3">
      <c r="A31" s="28"/>
      <c r="B31" s="37" t="s">
        <v>19</v>
      </c>
      <c r="C31" s="29"/>
      <c r="D31" s="99">
        <v>22.401775000000001</v>
      </c>
      <c r="E31" s="99">
        <v>14.33324371</v>
      </c>
      <c r="F31" s="99">
        <f t="shared" si="2"/>
        <v>-8.068531290000001</v>
      </c>
      <c r="G31" s="100"/>
      <c r="H31" s="99">
        <v>22.401775000000001</v>
      </c>
      <c r="I31" s="99">
        <v>14.33324371</v>
      </c>
      <c r="J31" s="99">
        <f t="shared" si="3"/>
        <v>-8.068531290000001</v>
      </c>
    </row>
    <row r="32" spans="1:11" s="9" customFormat="1" ht="17.25" customHeight="1" x14ac:dyDescent="0.3">
      <c r="A32" s="28"/>
      <c r="B32" s="37" t="s">
        <v>20</v>
      </c>
      <c r="C32" s="29"/>
      <c r="D32" s="99">
        <v>0</v>
      </c>
      <c r="E32" s="99">
        <v>0</v>
      </c>
      <c r="F32" s="99">
        <f t="shared" si="2"/>
        <v>0</v>
      </c>
      <c r="G32" s="100"/>
      <c r="H32" s="99">
        <v>0</v>
      </c>
      <c r="I32" s="99">
        <v>0</v>
      </c>
      <c r="J32" s="99">
        <f t="shared" si="3"/>
        <v>0</v>
      </c>
    </row>
    <row r="33" spans="1:10" s="9" customFormat="1" ht="17.25" customHeight="1" x14ac:dyDescent="0.3">
      <c r="A33" s="28"/>
      <c r="B33" s="37" t="s">
        <v>21</v>
      </c>
      <c r="C33" s="29"/>
      <c r="D33" s="99">
        <v>0</v>
      </c>
      <c r="E33" s="99">
        <v>0</v>
      </c>
      <c r="F33" s="99">
        <f t="shared" si="2"/>
        <v>0</v>
      </c>
      <c r="G33" s="100"/>
      <c r="H33" s="99">
        <v>0</v>
      </c>
      <c r="I33" s="99">
        <v>0</v>
      </c>
      <c r="J33" s="99">
        <f t="shared" si="3"/>
        <v>0</v>
      </c>
    </row>
    <row r="34" spans="1:10" s="9" customFormat="1" ht="17.25" customHeight="1" x14ac:dyDescent="0.3">
      <c r="A34" s="28"/>
      <c r="B34" s="37" t="s">
        <v>22</v>
      </c>
      <c r="C34" s="29"/>
      <c r="D34" s="99">
        <v>0</v>
      </c>
      <c r="E34" s="99">
        <v>0.69521816000000003</v>
      </c>
      <c r="F34" s="99">
        <f t="shared" si="2"/>
        <v>0.69521816000000003</v>
      </c>
      <c r="G34" s="100"/>
      <c r="H34" s="99">
        <v>0</v>
      </c>
      <c r="I34" s="99">
        <v>0.69521816000000003</v>
      </c>
      <c r="J34" s="99">
        <f t="shared" si="3"/>
        <v>0.69521816000000003</v>
      </c>
    </row>
    <row r="35" spans="1:10" s="9" customFormat="1" ht="17.25" customHeight="1" x14ac:dyDescent="0.3">
      <c r="A35" s="28"/>
      <c r="B35" s="37" t="s">
        <v>23</v>
      </c>
      <c r="C35" s="29"/>
      <c r="D35" s="99">
        <v>0</v>
      </c>
      <c r="E35" s="99">
        <v>0</v>
      </c>
      <c r="F35" s="99">
        <f t="shared" si="2"/>
        <v>0</v>
      </c>
      <c r="G35" s="100"/>
      <c r="H35" s="99">
        <v>0</v>
      </c>
      <c r="I35" s="99">
        <v>0</v>
      </c>
      <c r="J35" s="99">
        <f t="shared" si="3"/>
        <v>0</v>
      </c>
    </row>
    <row r="36" spans="1:10" s="7" customFormat="1" ht="17.25" customHeight="1" x14ac:dyDescent="0.3">
      <c r="A36" s="15"/>
      <c r="B36" s="36" t="s">
        <v>24</v>
      </c>
      <c r="C36" s="16"/>
      <c r="D36" s="97">
        <v>43.712895551184914</v>
      </c>
      <c r="E36" s="97">
        <v>0</v>
      </c>
      <c r="F36" s="97">
        <f>SUM(F37:F40)</f>
        <v>-43.712895551184914</v>
      </c>
      <c r="G36" s="98"/>
      <c r="H36" s="97">
        <v>43.712895551184914</v>
      </c>
      <c r="I36" s="97">
        <v>0</v>
      </c>
      <c r="J36" s="97">
        <f>SUM(J37:J40)</f>
        <v>-43.712895551184914</v>
      </c>
    </row>
    <row r="37" spans="1:10" s="7" customFormat="1" ht="17.25" customHeight="1" x14ac:dyDescent="0.3">
      <c r="A37" s="15"/>
      <c r="B37" s="37" t="s">
        <v>17</v>
      </c>
      <c r="C37" s="29"/>
      <c r="D37" s="99">
        <v>0</v>
      </c>
      <c r="E37" s="99">
        <v>0</v>
      </c>
      <c r="F37" s="99">
        <f>E37-D37</f>
        <v>0</v>
      </c>
      <c r="G37" s="100"/>
      <c r="H37" s="99">
        <v>0</v>
      </c>
      <c r="I37" s="99">
        <v>0</v>
      </c>
      <c r="J37" s="99">
        <f>I37-H37</f>
        <v>0</v>
      </c>
    </row>
    <row r="38" spans="1:10" s="7" customFormat="1" ht="17.25" customHeight="1" x14ac:dyDescent="0.3">
      <c r="A38" s="15"/>
      <c r="B38" s="37" t="s">
        <v>25</v>
      </c>
      <c r="C38" s="29"/>
      <c r="D38" s="99">
        <v>15.478021738684919</v>
      </c>
      <c r="E38" s="99">
        <v>0</v>
      </c>
      <c r="F38" s="99">
        <f>E38-D38</f>
        <v>-15.478021738684919</v>
      </c>
      <c r="G38" s="100"/>
      <c r="H38" s="99">
        <v>15.478021738684919</v>
      </c>
      <c r="I38" s="99">
        <v>0</v>
      </c>
      <c r="J38" s="99">
        <f>I38-H38</f>
        <v>-15.478021738684919</v>
      </c>
    </row>
    <row r="39" spans="1:10" s="7" customFormat="1" ht="17.25" customHeight="1" x14ac:dyDescent="0.3">
      <c r="A39" s="15"/>
      <c r="B39" s="37" t="s">
        <v>26</v>
      </c>
      <c r="C39" s="29"/>
      <c r="D39" s="99">
        <v>28.234873812499998</v>
      </c>
      <c r="E39" s="99">
        <v>14.16666667</v>
      </c>
      <c r="F39" s="99">
        <f>E39-D39</f>
        <v>-14.068207142499999</v>
      </c>
      <c r="G39" s="100"/>
      <c r="H39" s="99">
        <v>28.234873812499998</v>
      </c>
      <c r="I39" s="99">
        <v>14.16666667</v>
      </c>
      <c r="J39" s="99">
        <f>I39-H39</f>
        <v>-14.068207142499999</v>
      </c>
    </row>
    <row r="40" spans="1:10" s="7" customFormat="1" ht="17.25" customHeight="1" x14ac:dyDescent="0.3">
      <c r="A40" s="15"/>
      <c r="B40" s="37" t="s">
        <v>27</v>
      </c>
      <c r="C40" s="29"/>
      <c r="D40" s="99">
        <v>0</v>
      </c>
      <c r="E40" s="99">
        <v>-14.16666667</v>
      </c>
      <c r="F40" s="99">
        <f>E40-D40</f>
        <v>-14.16666667</v>
      </c>
      <c r="G40" s="100"/>
      <c r="H40" s="99">
        <v>0</v>
      </c>
      <c r="I40" s="99">
        <v>-14.16666667</v>
      </c>
      <c r="J40" s="99">
        <f>I40-H40</f>
        <v>-14.16666667</v>
      </c>
    </row>
    <row r="41" spans="1:10" s="7" customFormat="1" ht="17.25" customHeight="1" x14ac:dyDescent="0.3">
      <c r="A41" s="15"/>
      <c r="B41" s="25"/>
      <c r="C41" s="16"/>
      <c r="D41" s="101">
        <f>SUM(D30,D36)</f>
        <v>66.114670551184915</v>
      </c>
      <c r="E41" s="101">
        <f>SUM(E30,E36)</f>
        <v>15.028461869999999</v>
      </c>
      <c r="F41" s="101">
        <f>SUM(F30,F36)</f>
        <v>-51.086208681184914</v>
      </c>
      <c r="G41" s="102"/>
      <c r="H41" s="101">
        <f>SUM(H30,H36)</f>
        <v>66.114670551184915</v>
      </c>
      <c r="I41" s="101">
        <f>SUM(I30,I36)</f>
        <v>15.028461869999999</v>
      </c>
      <c r="J41" s="101">
        <f>SUM(J30,J36)</f>
        <v>-51.086208681184914</v>
      </c>
    </row>
    <row r="42" spans="1:10" s="7" customFormat="1" ht="17.25" customHeight="1" x14ac:dyDescent="0.3">
      <c r="A42" s="15"/>
      <c r="B42" s="25"/>
      <c r="C42" s="16"/>
      <c r="D42" s="30"/>
      <c r="E42" s="30"/>
      <c r="F42" s="30"/>
      <c r="G42" s="31"/>
      <c r="H42" s="30"/>
      <c r="I42" s="30"/>
      <c r="J42" s="30">
        <f>I42-H42</f>
        <v>0</v>
      </c>
    </row>
    <row r="43" spans="1:10" s="7" customFormat="1" ht="17.25" customHeight="1" x14ac:dyDescent="0.3">
      <c r="A43" s="15"/>
      <c r="B43" s="23" t="s">
        <v>28</v>
      </c>
      <c r="C43" s="16"/>
      <c r="D43" s="24"/>
      <c r="E43" s="24"/>
      <c r="F43" s="26"/>
      <c r="G43" s="22"/>
      <c r="H43" s="24"/>
      <c r="I43" s="24"/>
      <c r="J43" s="26">
        <f>I43-H43</f>
        <v>0</v>
      </c>
    </row>
    <row r="44" spans="1:10" s="7" customFormat="1" ht="17.25" customHeight="1" x14ac:dyDescent="0.3">
      <c r="A44" s="15"/>
      <c r="B44" s="35" t="s">
        <v>29</v>
      </c>
      <c r="C44" s="16"/>
      <c r="D44" s="97">
        <v>0</v>
      </c>
      <c r="E44" s="97">
        <v>0</v>
      </c>
      <c r="F44" s="97">
        <f>E44-D44</f>
        <v>0</v>
      </c>
      <c r="G44" s="98"/>
      <c r="H44" s="97">
        <v>0</v>
      </c>
      <c r="I44" s="97">
        <v>0</v>
      </c>
      <c r="J44" s="97">
        <f>I44-H44</f>
        <v>0</v>
      </c>
    </row>
    <row r="45" spans="1:10" s="7" customFormat="1" ht="17.25" customHeight="1" x14ac:dyDescent="0.3">
      <c r="A45" s="15"/>
      <c r="B45" s="35" t="s">
        <v>30</v>
      </c>
      <c r="C45" s="16"/>
      <c r="D45" s="97"/>
      <c r="E45" s="97"/>
      <c r="F45" s="97"/>
      <c r="G45" s="98"/>
      <c r="H45" s="97"/>
      <c r="I45" s="97"/>
      <c r="J45" s="97">
        <f>I247-H247</f>
        <v>0</v>
      </c>
    </row>
    <row r="46" spans="1:10" s="7" customFormat="1" ht="17.25" hidden="1" customHeight="1" x14ac:dyDescent="0.3">
      <c r="A46" s="149"/>
      <c r="B46" s="150" t="s">
        <v>74</v>
      </c>
      <c r="C46" s="151"/>
      <c r="D46" s="152">
        <v>0</v>
      </c>
      <c r="E46" s="152">
        <v>0</v>
      </c>
      <c r="F46" s="152">
        <f t="shared" ref="F46:F51" si="4">E46-D46</f>
        <v>0</v>
      </c>
      <c r="G46" s="153"/>
      <c r="H46" s="152">
        <v>0</v>
      </c>
      <c r="I46" s="152">
        <v>0</v>
      </c>
      <c r="J46" s="152">
        <f t="shared" ref="J46:J51" si="5">I46-H46</f>
        <v>0</v>
      </c>
    </row>
    <row r="47" spans="1:10" s="7" customFormat="1" ht="17.25" hidden="1" customHeight="1" x14ac:dyDescent="0.3">
      <c r="A47" s="149"/>
      <c r="B47" s="150" t="s">
        <v>73</v>
      </c>
      <c r="C47" s="151"/>
      <c r="D47" s="152">
        <v>0</v>
      </c>
      <c r="E47" s="152">
        <v>0</v>
      </c>
      <c r="F47" s="152">
        <f t="shared" si="4"/>
        <v>0</v>
      </c>
      <c r="G47" s="153"/>
      <c r="H47" s="152">
        <v>0</v>
      </c>
      <c r="I47" s="152">
        <v>0</v>
      </c>
      <c r="J47" s="152">
        <f t="shared" si="5"/>
        <v>0</v>
      </c>
    </row>
    <row r="48" spans="1:10" s="7" customFormat="1" ht="17.25" hidden="1" customHeight="1" x14ac:dyDescent="0.3">
      <c r="A48" s="149"/>
      <c r="B48" s="150" t="s">
        <v>72</v>
      </c>
      <c r="C48" s="151"/>
      <c r="D48" s="152">
        <v>0</v>
      </c>
      <c r="E48" s="152">
        <v>0</v>
      </c>
      <c r="F48" s="152">
        <f t="shared" si="4"/>
        <v>0</v>
      </c>
      <c r="G48" s="153"/>
      <c r="H48" s="152">
        <v>0</v>
      </c>
      <c r="I48" s="152">
        <v>0</v>
      </c>
      <c r="J48" s="152">
        <f t="shared" si="5"/>
        <v>0</v>
      </c>
    </row>
    <row r="49" spans="1:10" s="7" customFormat="1" ht="17.25" hidden="1" customHeight="1" x14ac:dyDescent="0.3">
      <c r="A49" s="149"/>
      <c r="B49" s="150" t="s">
        <v>71</v>
      </c>
      <c r="C49" s="151"/>
      <c r="D49" s="152">
        <v>0</v>
      </c>
      <c r="E49" s="152">
        <v>0</v>
      </c>
      <c r="F49" s="152">
        <f t="shared" si="4"/>
        <v>0</v>
      </c>
      <c r="G49" s="153"/>
      <c r="H49" s="152">
        <v>0</v>
      </c>
      <c r="I49" s="152">
        <v>0</v>
      </c>
      <c r="J49" s="152">
        <f t="shared" si="5"/>
        <v>0</v>
      </c>
    </row>
    <row r="50" spans="1:10" s="7" customFormat="1" ht="17.25" customHeight="1" x14ac:dyDescent="0.3">
      <c r="A50" s="15"/>
      <c r="B50" s="25" t="s">
        <v>31</v>
      </c>
      <c r="C50" s="16"/>
      <c r="D50" s="97">
        <v>0</v>
      </c>
      <c r="E50" s="97">
        <v>0</v>
      </c>
      <c r="F50" s="97">
        <f t="shared" si="4"/>
        <v>0</v>
      </c>
      <c r="G50" s="98"/>
      <c r="H50" s="97">
        <v>0</v>
      </c>
      <c r="I50" s="97">
        <v>0</v>
      </c>
      <c r="J50" s="97">
        <f t="shared" si="5"/>
        <v>0</v>
      </c>
    </row>
    <row r="51" spans="1:10" s="7" customFormat="1" ht="17.25" customHeight="1" x14ac:dyDescent="0.3">
      <c r="A51" s="15"/>
      <c r="B51" s="25" t="s">
        <v>32</v>
      </c>
      <c r="C51" s="16"/>
      <c r="D51" s="97">
        <v>0</v>
      </c>
      <c r="E51" s="97">
        <v>0</v>
      </c>
      <c r="F51" s="97">
        <f t="shared" si="4"/>
        <v>0</v>
      </c>
      <c r="G51" s="98"/>
      <c r="H51" s="97">
        <v>0</v>
      </c>
      <c r="I51" s="97">
        <v>0</v>
      </c>
      <c r="J51" s="97">
        <f t="shared" si="5"/>
        <v>0</v>
      </c>
    </row>
    <row r="52" spans="1:10" s="7" customFormat="1" ht="17.25" customHeight="1" x14ac:dyDescent="0.3">
      <c r="A52" s="15"/>
      <c r="B52" s="25" t="s">
        <v>33</v>
      </c>
      <c r="C52" s="16"/>
      <c r="D52" s="97">
        <v>0</v>
      </c>
      <c r="E52" s="97">
        <v>0</v>
      </c>
      <c r="F52" s="97">
        <f t="shared" ref="F52:F59" si="6">E52-D52</f>
        <v>0</v>
      </c>
      <c r="G52" s="98"/>
      <c r="H52" s="97">
        <v>0</v>
      </c>
      <c r="I52" s="97">
        <v>0</v>
      </c>
      <c r="J52" s="97">
        <f t="shared" ref="J52:J59" si="7">I52-H52</f>
        <v>0</v>
      </c>
    </row>
    <row r="53" spans="1:10" s="7" customFormat="1" ht="17.25" customHeight="1" x14ac:dyDescent="0.3">
      <c r="A53" s="15"/>
      <c r="B53" s="25" t="s">
        <v>34</v>
      </c>
      <c r="C53" s="16"/>
      <c r="D53" s="97">
        <v>0</v>
      </c>
      <c r="E53" s="97">
        <v>0</v>
      </c>
      <c r="F53" s="97">
        <f t="shared" si="6"/>
        <v>0</v>
      </c>
      <c r="G53" s="98"/>
      <c r="H53" s="97">
        <v>0</v>
      </c>
      <c r="I53" s="97">
        <v>0</v>
      </c>
      <c r="J53" s="97">
        <f t="shared" si="7"/>
        <v>0</v>
      </c>
    </row>
    <row r="54" spans="1:10" s="7" customFormat="1" ht="17.25" customHeight="1" x14ac:dyDescent="0.3">
      <c r="A54" s="15"/>
      <c r="B54" s="25" t="s">
        <v>35</v>
      </c>
      <c r="C54" s="16"/>
      <c r="D54" s="97">
        <v>0</v>
      </c>
      <c r="E54" s="97">
        <v>0</v>
      </c>
      <c r="F54" s="97">
        <f t="shared" si="6"/>
        <v>0</v>
      </c>
      <c r="G54" s="98"/>
      <c r="H54" s="97">
        <v>0</v>
      </c>
      <c r="I54" s="97">
        <v>0</v>
      </c>
      <c r="J54" s="97">
        <f t="shared" si="7"/>
        <v>0</v>
      </c>
    </row>
    <row r="55" spans="1:10" s="7" customFormat="1" ht="17.25" customHeight="1" x14ac:dyDescent="0.3">
      <c r="A55" s="15"/>
      <c r="B55" s="25" t="s">
        <v>36</v>
      </c>
      <c r="C55" s="16"/>
      <c r="D55" s="97">
        <v>0</v>
      </c>
      <c r="E55" s="97">
        <v>0</v>
      </c>
      <c r="F55" s="97">
        <f t="shared" si="6"/>
        <v>0</v>
      </c>
      <c r="G55" s="98"/>
      <c r="H55" s="97">
        <v>0</v>
      </c>
      <c r="I55" s="97">
        <v>0</v>
      </c>
      <c r="J55" s="97">
        <f t="shared" si="7"/>
        <v>0</v>
      </c>
    </row>
    <row r="56" spans="1:10" s="7" customFormat="1" ht="17.25" customHeight="1" x14ac:dyDescent="0.3">
      <c r="A56" s="15"/>
      <c r="B56" s="25" t="s">
        <v>37</v>
      </c>
      <c r="C56" s="16"/>
      <c r="D56" s="97">
        <v>0</v>
      </c>
      <c r="E56" s="97">
        <v>0</v>
      </c>
      <c r="F56" s="97">
        <f t="shared" si="6"/>
        <v>0</v>
      </c>
      <c r="G56" s="98"/>
      <c r="H56" s="97">
        <v>0</v>
      </c>
      <c r="I56" s="97">
        <v>0</v>
      </c>
      <c r="J56" s="97">
        <f t="shared" si="7"/>
        <v>0</v>
      </c>
    </row>
    <row r="57" spans="1:10" s="7" customFormat="1" ht="17.25" customHeight="1" x14ac:dyDescent="0.3">
      <c r="A57" s="15"/>
      <c r="B57" s="25" t="s">
        <v>38</v>
      </c>
      <c r="C57" s="16"/>
      <c r="D57" s="97">
        <v>0</v>
      </c>
      <c r="E57" s="97">
        <v>0</v>
      </c>
      <c r="F57" s="97">
        <f t="shared" si="6"/>
        <v>0</v>
      </c>
      <c r="G57" s="98"/>
      <c r="H57" s="97">
        <v>0</v>
      </c>
      <c r="I57" s="97">
        <v>0</v>
      </c>
      <c r="J57" s="97">
        <f t="shared" si="7"/>
        <v>0</v>
      </c>
    </row>
    <row r="58" spans="1:10" s="7" customFormat="1" ht="17.25" customHeight="1" x14ac:dyDescent="0.3">
      <c r="A58" s="15"/>
      <c r="B58" s="35" t="s">
        <v>39</v>
      </c>
      <c r="C58" s="16"/>
      <c r="D58" s="97">
        <v>15.012072394149822</v>
      </c>
      <c r="E58" s="97">
        <v>14.570314999999999</v>
      </c>
      <c r="F58" s="97">
        <f t="shared" si="6"/>
        <v>-0.44175739414982296</v>
      </c>
      <c r="G58" s="98"/>
      <c r="H58" s="97">
        <v>15.012072394149822</v>
      </c>
      <c r="I58" s="97">
        <v>14.570314999999999</v>
      </c>
      <c r="J58" s="97">
        <f t="shared" si="7"/>
        <v>-0.44175739414982296</v>
      </c>
    </row>
    <row r="59" spans="1:10" s="7" customFormat="1" ht="17.25" customHeight="1" x14ac:dyDescent="0.3">
      <c r="A59" s="15"/>
      <c r="B59" s="27"/>
      <c r="C59" s="16"/>
      <c r="D59" s="101">
        <f>SUM(D44,D50:D58)</f>
        <v>15.012072394149822</v>
      </c>
      <c r="E59" s="101">
        <f>SUM(E44,E50:E58)</f>
        <v>14.570314999999999</v>
      </c>
      <c r="F59" s="101">
        <f t="shared" si="6"/>
        <v>-0.44175739414982296</v>
      </c>
      <c r="G59" s="102"/>
      <c r="H59" s="101">
        <f>SUM(H44,H50:H58)</f>
        <v>15.012072394149822</v>
      </c>
      <c r="I59" s="101">
        <f>SUM(I44,I50:I58)</f>
        <v>14.570314999999999</v>
      </c>
      <c r="J59" s="101">
        <f t="shared" si="7"/>
        <v>-0.44175739414982296</v>
      </c>
    </row>
    <row r="60" spans="1:10" s="7" customFormat="1" ht="17.25" customHeight="1" x14ac:dyDescent="0.3">
      <c r="A60" s="15"/>
      <c r="B60" s="27"/>
      <c r="C60" s="16"/>
      <c r="D60" s="103"/>
      <c r="E60" s="103"/>
      <c r="F60" s="103"/>
      <c r="G60" s="102"/>
      <c r="H60" s="103"/>
      <c r="I60" s="103"/>
      <c r="J60" s="103"/>
    </row>
    <row r="61" spans="1:10" s="7" customFormat="1" ht="17.25" customHeight="1" x14ac:dyDescent="0.3">
      <c r="A61" s="15"/>
      <c r="B61" s="32" t="s">
        <v>40</v>
      </c>
      <c r="C61" s="16"/>
      <c r="D61" s="104">
        <f>SUM(D59,D41,D26,D20)</f>
        <v>104.66486514649343</v>
      </c>
      <c r="E61" s="104">
        <f>SUM(E59,E41,E26,E20)</f>
        <v>214.65591329</v>
      </c>
      <c r="F61" s="104">
        <f>E61-D61</f>
        <v>109.99104814350657</v>
      </c>
      <c r="G61" s="102"/>
      <c r="H61" s="104">
        <f>SUM(H59,H41,H26,H20)</f>
        <v>104.66486514649343</v>
      </c>
      <c r="I61" s="104">
        <f>SUM(I59,I41,I26,I20)</f>
        <v>214.65591329</v>
      </c>
      <c r="J61" s="104">
        <f>I61-H61</f>
        <v>109.99104814350657</v>
      </c>
    </row>
    <row r="62" spans="1:10" s="7" customFormat="1" ht="17.25" customHeight="1" x14ac:dyDescent="0.3">
      <c r="A62" s="15"/>
      <c r="B62" s="27"/>
      <c r="C62" s="16"/>
      <c r="D62" s="24"/>
      <c r="E62" s="24"/>
      <c r="F62" s="26"/>
      <c r="G62" s="22"/>
      <c r="H62" s="24"/>
      <c r="I62" s="24"/>
      <c r="J62" s="26"/>
    </row>
    <row r="63" spans="1:10" s="7" customFormat="1" ht="17.25" customHeight="1" x14ac:dyDescent="0.3">
      <c r="A63" s="15"/>
      <c r="B63" s="23" t="s">
        <v>41</v>
      </c>
      <c r="C63" s="16"/>
      <c r="D63" s="24"/>
      <c r="E63" s="24"/>
      <c r="F63" s="26"/>
      <c r="G63" s="22"/>
      <c r="H63" s="24"/>
      <c r="I63" s="24"/>
      <c r="J63" s="26"/>
    </row>
    <row r="64" spans="1:10" s="7" customFormat="1" ht="17.25" customHeight="1" x14ac:dyDescent="0.3">
      <c r="A64" s="15"/>
      <c r="B64" s="35" t="s">
        <v>42</v>
      </c>
      <c r="C64" s="16"/>
      <c r="D64" s="97">
        <v>71.104382262380469</v>
      </c>
      <c r="E64" s="97">
        <v>62.400111069999994</v>
      </c>
      <c r="F64" s="97">
        <f t="shared" ref="F64:F69" si="8">E64-D64</f>
        <v>-8.7042711923804745</v>
      </c>
      <c r="G64" s="98"/>
      <c r="H64" s="97">
        <v>71.104382262380469</v>
      </c>
      <c r="I64" s="97">
        <v>62.400111069999994</v>
      </c>
      <c r="J64" s="97">
        <f t="shared" ref="J64:J69" si="9">I64-H64</f>
        <v>-8.7042711923804745</v>
      </c>
    </row>
    <row r="65" spans="1:12" s="7" customFormat="1" ht="17.25" customHeight="1" x14ac:dyDescent="0.3">
      <c r="A65" s="15"/>
      <c r="B65" s="35" t="s">
        <v>43</v>
      </c>
      <c r="C65" s="16"/>
      <c r="D65" s="97">
        <v>6.8858993835645395</v>
      </c>
      <c r="E65" s="97">
        <v>5.0891783499999992</v>
      </c>
      <c r="F65" s="97">
        <f t="shared" si="8"/>
        <v>-1.7967210335645403</v>
      </c>
      <c r="G65" s="98"/>
      <c r="H65" s="97">
        <v>6.8858993835645395</v>
      </c>
      <c r="I65" s="97">
        <v>5.0891783499999992</v>
      </c>
      <c r="J65" s="97">
        <f t="shared" si="9"/>
        <v>-1.7967210335645403</v>
      </c>
    </row>
    <row r="66" spans="1:12" s="7" customFormat="1" ht="17.25" customHeight="1" x14ac:dyDescent="0.3">
      <c r="A66" s="15"/>
      <c r="B66" s="35" t="s">
        <v>44</v>
      </c>
      <c r="C66" s="16"/>
      <c r="D66" s="97">
        <v>27.154932679583158</v>
      </c>
      <c r="E66" s="97">
        <v>39.114442859999997</v>
      </c>
      <c r="F66" s="97">
        <f t="shared" si="8"/>
        <v>11.959510180416839</v>
      </c>
      <c r="G66" s="98"/>
      <c r="H66" s="97">
        <v>27.154932679583158</v>
      </c>
      <c r="I66" s="97">
        <v>39.114442859999997</v>
      </c>
      <c r="J66" s="97">
        <f t="shared" si="9"/>
        <v>11.959510180416839</v>
      </c>
    </row>
    <row r="67" spans="1:12" s="7" customFormat="1" ht="17.25" customHeight="1" x14ac:dyDescent="0.3">
      <c r="A67" s="15"/>
      <c r="B67" s="27"/>
      <c r="C67" s="16"/>
      <c r="D67" s="101">
        <f>SUM(D64:D66)</f>
        <v>105.14521432552816</v>
      </c>
      <c r="E67" s="101">
        <f>SUM(E64:E66)</f>
        <v>106.60373227999999</v>
      </c>
      <c r="F67" s="101">
        <f t="shared" si="8"/>
        <v>1.4585179544718301</v>
      </c>
      <c r="G67" s="102"/>
      <c r="H67" s="101">
        <f>SUM(H64:H66)</f>
        <v>105.14521432552816</v>
      </c>
      <c r="I67" s="101">
        <f>SUM(I64:I66)</f>
        <v>106.60373227999999</v>
      </c>
      <c r="J67" s="101">
        <f t="shared" si="9"/>
        <v>1.4585179544718301</v>
      </c>
      <c r="K67" s="8">
        <f>SUM(D67:J67)</f>
        <v>426.4149291199999</v>
      </c>
    </row>
    <row r="68" spans="1:12" s="7" customFormat="1" ht="17.25" customHeight="1" x14ac:dyDescent="0.3">
      <c r="A68" s="15"/>
      <c r="B68" s="27"/>
      <c r="C68" s="16"/>
      <c r="D68" s="103"/>
      <c r="E68" s="103"/>
      <c r="F68" s="103"/>
      <c r="G68" s="102"/>
      <c r="H68" s="103"/>
      <c r="I68" s="103"/>
      <c r="J68" s="103"/>
    </row>
    <row r="69" spans="1:12" s="7" customFormat="1" ht="17.25" customHeight="1" x14ac:dyDescent="0.3">
      <c r="A69" s="15"/>
      <c r="B69" s="32" t="s">
        <v>45</v>
      </c>
      <c r="C69" s="16"/>
      <c r="D69" s="104">
        <f>SUM(D67,D61)</f>
        <v>209.81007947202158</v>
      </c>
      <c r="E69" s="104">
        <f>SUM(E67,E61)</f>
        <v>321.25964556999998</v>
      </c>
      <c r="F69" s="104">
        <f t="shared" si="8"/>
        <v>111.44956609797839</v>
      </c>
      <c r="G69" s="102"/>
      <c r="H69" s="104">
        <f>SUM(H67,H61)</f>
        <v>209.81007947202158</v>
      </c>
      <c r="I69" s="104">
        <f>SUM(I67,I61)</f>
        <v>321.25964556999998</v>
      </c>
      <c r="J69" s="104">
        <f t="shared" si="9"/>
        <v>111.44956609797839</v>
      </c>
      <c r="L69" s="164"/>
    </row>
    <row r="70" spans="1:12" s="7" customFormat="1" ht="17.25" customHeight="1" x14ac:dyDescent="0.3">
      <c r="A70" s="15"/>
      <c r="B70" s="27"/>
      <c r="C70" s="16"/>
      <c r="D70" s="24"/>
      <c r="E70" s="24"/>
      <c r="F70" s="26"/>
      <c r="G70" s="22"/>
      <c r="H70" s="24"/>
      <c r="I70" s="24"/>
      <c r="J70" s="26"/>
    </row>
    <row r="71" spans="1:12" s="7" customFormat="1" ht="17.25" customHeight="1" x14ac:dyDescent="0.3">
      <c r="A71" s="15"/>
      <c r="B71" s="23" t="s">
        <v>46</v>
      </c>
      <c r="C71" s="16"/>
      <c r="D71" s="24"/>
      <c r="E71" s="24"/>
      <c r="F71" s="26"/>
      <c r="G71" s="22"/>
      <c r="H71" s="24"/>
      <c r="I71" s="24"/>
      <c r="J71" s="26"/>
    </row>
    <row r="72" spans="1:12" s="7" customFormat="1" ht="17.25" customHeight="1" x14ac:dyDescent="0.3">
      <c r="A72" s="15"/>
      <c r="B72" s="35" t="s">
        <v>47</v>
      </c>
      <c r="C72" s="16"/>
      <c r="D72" s="97">
        <v>-18.983840900999994</v>
      </c>
      <c r="E72" s="97">
        <v>65.227767487999998</v>
      </c>
      <c r="F72" s="97">
        <f>E72-D72</f>
        <v>84.211608388999991</v>
      </c>
      <c r="G72" s="98"/>
      <c r="H72" s="97">
        <v>-18.983840900999994</v>
      </c>
      <c r="I72" s="97">
        <v>65.227767487999998</v>
      </c>
      <c r="J72" s="97">
        <f>I72-H72</f>
        <v>84.211608388999991</v>
      </c>
    </row>
    <row r="73" spans="1:12" s="7" customFormat="1" ht="17.25" customHeight="1" x14ac:dyDescent="0.3">
      <c r="A73" s="15"/>
      <c r="B73" s="16"/>
      <c r="C73" s="16"/>
      <c r="D73" s="101">
        <f>SUM(D72)</f>
        <v>-18.983840900999994</v>
      </c>
      <c r="E73" s="101">
        <f>SUM(E72)</f>
        <v>65.227767487999998</v>
      </c>
      <c r="F73" s="101">
        <f>E73-D73</f>
        <v>84.211608388999991</v>
      </c>
      <c r="G73" s="102"/>
      <c r="H73" s="101">
        <f>SUM(H72)</f>
        <v>-18.983840900999994</v>
      </c>
      <c r="I73" s="101">
        <f>SUM(I72)</f>
        <v>65.227767487999998</v>
      </c>
      <c r="J73" s="101">
        <f>I73-H73</f>
        <v>84.211608388999991</v>
      </c>
    </row>
    <row r="74" spans="1:12" s="7" customFormat="1" ht="17.25" customHeight="1" x14ac:dyDescent="0.3">
      <c r="A74" s="15"/>
      <c r="B74" s="16"/>
      <c r="C74" s="16"/>
      <c r="D74" s="103"/>
      <c r="E74" s="103"/>
      <c r="F74" s="103"/>
      <c r="G74" s="102"/>
      <c r="H74" s="103"/>
      <c r="I74" s="103"/>
      <c r="J74" s="103"/>
    </row>
    <row r="75" spans="1:12" s="10" customFormat="1" ht="18" customHeight="1" x14ac:dyDescent="0.25">
      <c r="A75" s="33"/>
      <c r="B75" s="34" t="s">
        <v>48</v>
      </c>
      <c r="C75" s="34"/>
      <c r="D75" s="105">
        <f>SUM(D73,D69)</f>
        <v>190.82623857102158</v>
      </c>
      <c r="E75" s="105">
        <f>SUM(E73,E69)</f>
        <v>386.48741305799996</v>
      </c>
      <c r="F75" s="106">
        <f>E75-D75</f>
        <v>195.66117448697838</v>
      </c>
      <c r="G75" s="107"/>
      <c r="H75" s="105">
        <f>SUM(H73,H69)</f>
        <v>190.82623857102158</v>
      </c>
      <c r="I75" s="105">
        <f>SUM(I73,I69)</f>
        <v>386.48741305799996</v>
      </c>
      <c r="J75" s="106">
        <f>I75-H75</f>
        <v>195.66117448697838</v>
      </c>
      <c r="K75" s="7"/>
      <c r="L75" s="7"/>
    </row>
    <row r="76" spans="1:12" ht="18.75" x14ac:dyDescent="0.3">
      <c r="A76" s="1"/>
      <c r="B76" s="1"/>
      <c r="C76" s="1"/>
      <c r="D76" s="1"/>
      <c r="E76" s="1"/>
      <c r="F76" s="1"/>
      <c r="G76" s="1"/>
      <c r="H76" s="1"/>
      <c r="I76" s="1"/>
      <c r="J76" s="1"/>
    </row>
    <row r="78" spans="1:12" x14ac:dyDescent="0.25">
      <c r="D78" s="3"/>
      <c r="E78" s="3"/>
      <c r="F78" s="4"/>
      <c r="G78" s="4"/>
      <c r="H78" s="3"/>
      <c r="I78" s="3"/>
      <c r="J78" s="4"/>
    </row>
    <row r="79" spans="1:12" x14ac:dyDescent="0.25">
      <c r="H79" s="3"/>
    </row>
    <row r="125" hidden="1" x14ac:dyDescent="0.25"/>
    <row r="126" hidden="1" x14ac:dyDescent="0.25"/>
    <row r="127" hidden="1" x14ac:dyDescent="0.25"/>
    <row r="128" hidden="1" x14ac:dyDescent="0.25"/>
  </sheetData>
  <mergeCells count="11">
    <mergeCell ref="E9:E10"/>
    <mergeCell ref="F9:F10"/>
    <mergeCell ref="I9:I10"/>
    <mergeCell ref="J9:J10"/>
    <mergeCell ref="A1:K1"/>
    <mergeCell ref="A3:K3"/>
    <mergeCell ref="A4:K4"/>
    <mergeCell ref="A5:K5"/>
    <mergeCell ref="D8:F8"/>
    <mergeCell ref="H8:J8"/>
    <mergeCell ref="A2:J2"/>
  </mergeCells>
  <printOptions horizontalCentered="1"/>
  <pageMargins left="0.7" right="0.7" top="0.75" bottom="0.75" header="0.3" footer="0.3"/>
  <pageSetup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91" r:id="rId4" name="Button 3">
              <controlPr defaultSize="0" print="0" autoFill="0" autoPict="0" macro="[0]!Macro1">
                <anchor moveWithCells="1" sizeWithCells="1">
                  <from>
                    <xdr:col>12</xdr:col>
                    <xdr:colOff>342900</xdr:colOff>
                    <xdr:row>0</xdr:row>
                    <xdr:rowOff>266700</xdr:rowOff>
                  </from>
                  <to>
                    <xdr:col>16</xdr:col>
                    <xdr:colOff>361950</xdr:colOff>
                    <xdr:row>3</xdr:row>
                    <xdr:rowOff>85725</xdr:rowOff>
                  </to>
                </anchor>
              </controlPr>
            </control>
          </mc:Choice>
        </mc:AlternateContent>
        <mc:AlternateContent xmlns:mc="http://schemas.openxmlformats.org/markup-compatibility/2006">
          <mc:Choice Requires="x14">
            <control shapeId="12292" r:id="rId5" name="Button 4">
              <controlPr defaultSize="0" print="0" autoFill="0" autoPict="0" macro="[0]!Macro4">
                <anchor moveWithCells="1" sizeWithCells="1">
                  <from>
                    <xdr:col>12</xdr:col>
                    <xdr:colOff>352425</xdr:colOff>
                    <xdr:row>4</xdr:row>
                    <xdr:rowOff>95250</xdr:rowOff>
                  </from>
                  <to>
                    <xdr:col>16</xdr:col>
                    <xdr:colOff>381000</xdr:colOff>
                    <xdr:row>7</xdr:row>
                    <xdr:rowOff>133350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theme="5"/>
  </sheetPr>
  <dimension ref="A1:P132"/>
  <sheetViews>
    <sheetView zoomScale="80" zoomScaleNormal="80" workbookViewId="0">
      <selection activeCell="I14" sqref="I14"/>
    </sheetView>
  </sheetViews>
  <sheetFormatPr defaultRowHeight="15" x14ac:dyDescent="0.25"/>
  <cols>
    <col min="1" max="1" width="66.140625" customWidth="1"/>
    <col min="2" max="2" width="11.28515625" customWidth="1"/>
    <col min="3" max="3" width="2.28515625" customWidth="1"/>
    <col min="4" max="4" width="10.7109375" customWidth="1"/>
    <col min="5" max="5" width="2.5703125" customWidth="1"/>
    <col min="6" max="6" width="103.5703125" customWidth="1"/>
    <col min="7" max="7" width="3.7109375" customWidth="1"/>
    <col min="8" max="9" width="17.5703125" customWidth="1"/>
  </cols>
  <sheetData>
    <row r="1" spans="1:6" ht="28.5" x14ac:dyDescent="0.45">
      <c r="A1" s="167" t="s">
        <v>0</v>
      </c>
      <c r="B1" s="167"/>
      <c r="C1" s="167"/>
      <c r="D1" s="167"/>
      <c r="E1" s="167"/>
      <c r="F1" s="167"/>
    </row>
    <row r="2" spans="1:6" ht="22.5" customHeight="1" x14ac:dyDescent="0.4">
      <c r="A2" s="176" t="s">
        <v>100</v>
      </c>
      <c r="B2" s="176"/>
      <c r="C2" s="176"/>
      <c r="D2" s="176"/>
      <c r="E2" s="176"/>
      <c r="F2" s="176"/>
    </row>
    <row r="3" spans="1:6" ht="22.5" customHeight="1" x14ac:dyDescent="0.4">
      <c r="A3" s="168" t="s">
        <v>56</v>
      </c>
      <c r="B3" s="168"/>
      <c r="C3" s="168"/>
      <c r="D3" s="168"/>
      <c r="E3" s="168"/>
      <c r="F3" s="168"/>
    </row>
    <row r="4" spans="1:6" ht="22.5" customHeight="1" x14ac:dyDescent="0.35">
      <c r="A4" s="170" t="s">
        <v>64</v>
      </c>
      <c r="B4" s="170"/>
      <c r="C4" s="170"/>
      <c r="D4" s="170"/>
      <c r="E4" s="170"/>
      <c r="F4" s="170"/>
    </row>
    <row r="5" spans="1:6" ht="19.5" customHeight="1" x14ac:dyDescent="0.25">
      <c r="A5" s="185" t="s">
        <v>5</v>
      </c>
      <c r="B5" s="185"/>
      <c r="C5" s="185"/>
      <c r="D5" s="185"/>
      <c r="E5" s="185"/>
      <c r="F5" s="185"/>
    </row>
    <row r="6" spans="1:6" ht="15" customHeight="1" x14ac:dyDescent="0.25">
      <c r="A6" s="185"/>
      <c r="B6" s="185"/>
      <c r="C6" s="185"/>
      <c r="D6" s="185"/>
      <c r="E6" s="185"/>
      <c r="F6" s="185"/>
    </row>
    <row r="7" spans="1:6" ht="30.75" customHeight="1" x14ac:dyDescent="0.35">
      <c r="A7" s="169" t="s">
        <v>105</v>
      </c>
      <c r="B7" s="169"/>
      <c r="C7" s="169"/>
      <c r="D7" s="169"/>
      <c r="E7" s="169"/>
      <c r="F7" s="169"/>
    </row>
    <row r="8" spans="1:6" ht="12" customHeight="1" thickBot="1" x14ac:dyDescent="0.3"/>
    <row r="9" spans="1:6" ht="17.25" customHeight="1" x14ac:dyDescent="0.25">
      <c r="A9" s="186" t="s">
        <v>58</v>
      </c>
      <c r="B9" s="188" t="s">
        <v>61</v>
      </c>
      <c r="C9" s="189"/>
      <c r="D9" s="192" t="s">
        <v>59</v>
      </c>
      <c r="E9" s="193"/>
      <c r="F9" s="196" t="s">
        <v>60</v>
      </c>
    </row>
    <row r="10" spans="1:6" ht="17.25" customHeight="1" x14ac:dyDescent="0.25">
      <c r="A10" s="187"/>
      <c r="B10" s="190"/>
      <c r="C10" s="191"/>
      <c r="D10" s="194"/>
      <c r="E10" s="195"/>
      <c r="F10" s="197"/>
    </row>
    <row r="11" spans="1:6" ht="15" customHeight="1" x14ac:dyDescent="0.25">
      <c r="A11" s="78"/>
      <c r="B11" s="181"/>
      <c r="C11" s="182"/>
      <c r="D11" s="183"/>
      <c r="E11" s="184"/>
      <c r="F11" s="79"/>
    </row>
    <row r="12" spans="1:6" s="77" customFormat="1" ht="30" hidden="1" customHeight="1" x14ac:dyDescent="0.25">
      <c r="A12" s="80" t="str">
        <f>'JAN-NOV Cons Subsidies-ACCRUAL'!$B$13</f>
        <v>Metropolitan Mass Transportation Operating Assistance (MMTOA)</v>
      </c>
      <c r="B12" s="111">
        <f>'JAN-NOV Cons Subsidies-ACCRUAL'!$F13</f>
        <v>0</v>
      </c>
      <c r="C12" s="113"/>
      <c r="D12" s="91" t="str">
        <f>IF(ISERROR('JAN-NOV Cons Subsidies-ACCRUAL'!$F$13/'JAN-NOV Cons Subsidies-ACCRUAL'!$D$13),"HIDE ",IF('JAN-NOV Cons Subsidies-ACCRUAL'!$F$13/'JAN-NOV Cons Subsidies-ACCRUAL'!$D$13=0,"HIDE ",IF('JAN-NOV Cons Subsidies-ACCRUAL'!$F$13/'JAN-NOV Cons Subsidies-ACCRUAL'!$D$13&gt;1,"&gt; 100%",IF('JAN-NOV Cons Subsidies-ACCRUAL'!$F$13/'JAN-NOV Cons Subsidies-ACCRUAL'!$D$13&lt;-1,"&gt; (100%)",'JAN-NOV Cons Subsidies-ACCRUAL'!$F$13/'JAN-NOV Cons Subsidies-ACCRUAL'!$D$13))))</f>
        <v xml:space="preserve">HIDE </v>
      </c>
      <c r="E12" s="92"/>
      <c r="F12" s="82"/>
    </row>
    <row r="13" spans="1:6" s="77" customFormat="1" ht="30" customHeight="1" x14ac:dyDescent="0.25">
      <c r="A13" s="80" t="s">
        <v>3</v>
      </c>
      <c r="B13" s="111">
        <v>58.9</v>
      </c>
      <c r="C13" s="113"/>
      <c r="D13" s="91">
        <v>1</v>
      </c>
      <c r="E13" s="92"/>
      <c r="F13" s="82" t="s">
        <v>88</v>
      </c>
    </row>
    <row r="14" spans="1:6" s="77" customFormat="1" ht="30" customHeight="1" x14ac:dyDescent="0.25">
      <c r="A14" s="80" t="s">
        <v>62</v>
      </c>
      <c r="B14" s="111">
        <v>12.480664966615233</v>
      </c>
      <c r="C14" s="113"/>
      <c r="D14" s="91">
        <v>0.74228984510810359</v>
      </c>
      <c r="E14" s="92"/>
      <c r="F14" s="82" t="s">
        <v>82</v>
      </c>
    </row>
    <row r="15" spans="1:6" s="77" customFormat="1" ht="30" customHeight="1" x14ac:dyDescent="0.25">
      <c r="A15" s="80" t="s">
        <v>63</v>
      </c>
      <c r="B15" s="111">
        <v>10.681228468136684</v>
      </c>
      <c r="C15" s="113"/>
      <c r="D15" s="91" t="s">
        <v>101</v>
      </c>
      <c r="E15" s="92"/>
      <c r="F15" s="82" t="s">
        <v>83</v>
      </c>
    </row>
    <row r="16" spans="1:6" s="77" customFormat="1" ht="30" hidden="1" customHeight="1" x14ac:dyDescent="0.25">
      <c r="A16" s="80" t="s">
        <v>6</v>
      </c>
      <c r="B16" s="111">
        <v>0</v>
      </c>
      <c r="C16" s="113"/>
      <c r="D16" s="91" t="s">
        <v>81</v>
      </c>
      <c r="E16" s="92"/>
      <c r="F16" s="82"/>
    </row>
    <row r="17" spans="1:10" s="77" customFormat="1" ht="30" customHeight="1" x14ac:dyDescent="0.25">
      <c r="A17" s="80" t="s">
        <v>7</v>
      </c>
      <c r="B17" s="111">
        <v>12.702365518420354</v>
      </c>
      <c r="C17" s="113"/>
      <c r="D17" s="91">
        <v>0.47711933891992364</v>
      </c>
      <c r="E17" s="92"/>
      <c r="F17" s="82" t="s">
        <v>84</v>
      </c>
    </row>
    <row r="18" spans="1:10" s="77" customFormat="1" ht="30" customHeight="1" x14ac:dyDescent="0.25">
      <c r="A18" s="80" t="s">
        <v>12</v>
      </c>
      <c r="B18" s="111">
        <v>40.107978075738608</v>
      </c>
      <c r="C18" s="113"/>
      <c r="D18" s="91" t="s">
        <v>106</v>
      </c>
      <c r="E18" s="92"/>
      <c r="F18" s="82" t="s">
        <v>85</v>
      </c>
    </row>
    <row r="19" spans="1:10" s="77" customFormat="1" ht="30" hidden="1" customHeight="1" x14ac:dyDescent="0.25">
      <c r="A19" s="80" t="s">
        <v>13</v>
      </c>
      <c r="B19" s="111">
        <v>0</v>
      </c>
      <c r="C19" s="113"/>
      <c r="D19" s="91" t="s">
        <v>81</v>
      </c>
      <c r="E19" s="92"/>
      <c r="F19" s="82"/>
    </row>
    <row r="20" spans="1:10" s="77" customFormat="1" ht="30" customHeight="1" x14ac:dyDescent="0.25">
      <c r="A20" s="80" t="s">
        <v>14</v>
      </c>
      <c r="B20" s="111">
        <v>26.646777189930429</v>
      </c>
      <c r="C20" s="113"/>
      <c r="D20" s="91" t="s">
        <v>106</v>
      </c>
      <c r="E20" s="92"/>
      <c r="F20" s="82" t="s">
        <v>88</v>
      </c>
    </row>
    <row r="21" spans="1:10" s="77" customFormat="1" ht="30" customHeight="1" x14ac:dyDescent="0.25">
      <c r="A21" s="80" t="s">
        <v>19</v>
      </c>
      <c r="B21" s="112">
        <v>-8.068531290000001</v>
      </c>
      <c r="C21" s="113"/>
      <c r="D21" s="91">
        <v>-0.36017374917835754</v>
      </c>
      <c r="E21" s="92"/>
      <c r="F21" s="82" t="s">
        <v>99</v>
      </c>
    </row>
    <row r="22" spans="1:10" s="77" customFormat="1" ht="30" hidden="1" customHeight="1" x14ac:dyDescent="0.25">
      <c r="A22" s="80" t="s">
        <v>20</v>
      </c>
      <c r="B22" s="112">
        <v>0</v>
      </c>
      <c r="C22" s="113"/>
      <c r="D22" s="91" t="s">
        <v>81</v>
      </c>
      <c r="E22" s="92"/>
      <c r="F22" s="82"/>
    </row>
    <row r="23" spans="1:10" s="77" customFormat="1" ht="30" hidden="1" customHeight="1" x14ac:dyDescent="0.25">
      <c r="A23" s="80" t="s">
        <v>21</v>
      </c>
      <c r="B23" s="112">
        <v>0</v>
      </c>
      <c r="C23" s="113"/>
      <c r="D23" s="91" t="s">
        <v>81</v>
      </c>
      <c r="E23" s="92"/>
      <c r="F23" s="82"/>
      <c r="J23" s="81"/>
    </row>
    <row r="24" spans="1:10" s="77" customFormat="1" ht="30" hidden="1" customHeight="1" x14ac:dyDescent="0.25">
      <c r="A24" s="80" t="s">
        <v>22</v>
      </c>
      <c r="B24" s="112">
        <v>0.69521816000000003</v>
      </c>
      <c r="C24" s="113"/>
      <c r="D24" s="91" t="s">
        <v>81</v>
      </c>
      <c r="E24" s="92"/>
      <c r="F24" s="82"/>
    </row>
    <row r="25" spans="1:10" s="77" customFormat="1" ht="30" hidden="1" customHeight="1" x14ac:dyDescent="0.25">
      <c r="A25" s="80" t="s">
        <v>23</v>
      </c>
      <c r="B25" s="112">
        <v>0</v>
      </c>
      <c r="C25" s="113"/>
      <c r="D25" s="91" t="s">
        <v>81</v>
      </c>
      <c r="E25" s="92"/>
      <c r="F25" s="82"/>
    </row>
    <row r="26" spans="1:10" s="77" customFormat="1" ht="30" hidden="1" customHeight="1" x14ac:dyDescent="0.25">
      <c r="A26" s="80" t="s">
        <v>17</v>
      </c>
      <c r="B26" s="112">
        <v>0</v>
      </c>
      <c r="C26" s="113"/>
      <c r="D26" s="91" t="s">
        <v>81</v>
      </c>
      <c r="E26" s="92"/>
      <c r="F26" s="82"/>
    </row>
    <row r="27" spans="1:10" s="77" customFormat="1" ht="30" customHeight="1" x14ac:dyDescent="0.25">
      <c r="A27" s="80" t="s">
        <v>25</v>
      </c>
      <c r="B27" s="112">
        <v>-15.478021738684919</v>
      </c>
      <c r="C27" s="113"/>
      <c r="D27" s="91">
        <v>-1</v>
      </c>
      <c r="E27" s="92"/>
      <c r="F27" s="82" t="s">
        <v>94</v>
      </c>
    </row>
    <row r="28" spans="1:10" s="77" customFormat="1" ht="30" customHeight="1" x14ac:dyDescent="0.25">
      <c r="A28" s="80" t="s">
        <v>26</v>
      </c>
      <c r="B28" s="112">
        <v>-14.068207142499999</v>
      </c>
      <c r="C28" s="113"/>
      <c r="D28" s="91">
        <v>-0.49825641991259029</v>
      </c>
      <c r="E28" s="92"/>
      <c r="F28" s="82" t="s">
        <v>90</v>
      </c>
    </row>
    <row r="29" spans="1:10" s="77" customFormat="1" ht="47.25" customHeight="1" x14ac:dyDescent="0.25">
      <c r="A29" s="80" t="s">
        <v>27</v>
      </c>
      <c r="B29" s="112">
        <v>-14.16666667</v>
      </c>
      <c r="C29" s="113"/>
      <c r="D29" s="91" t="s">
        <v>101</v>
      </c>
      <c r="E29" s="92"/>
      <c r="F29" s="82" t="s">
        <v>96</v>
      </c>
    </row>
    <row r="30" spans="1:10" s="77" customFormat="1" ht="30" hidden="1" customHeight="1" x14ac:dyDescent="0.25">
      <c r="A30" s="80" t="s">
        <v>29</v>
      </c>
      <c r="B30" s="112">
        <v>0</v>
      </c>
      <c r="C30" s="114"/>
      <c r="D30" s="91" t="s">
        <v>81</v>
      </c>
      <c r="E30" s="92"/>
      <c r="F30" s="83"/>
    </row>
    <row r="31" spans="1:10" s="77" customFormat="1" ht="30" hidden="1" customHeight="1" x14ac:dyDescent="0.25">
      <c r="A31" s="80" t="s">
        <v>31</v>
      </c>
      <c r="B31" s="112">
        <v>0</v>
      </c>
      <c r="C31" s="114"/>
      <c r="D31" s="91" t="s">
        <v>81</v>
      </c>
      <c r="E31" s="92"/>
      <c r="F31" s="83"/>
    </row>
    <row r="32" spans="1:10" s="77" customFormat="1" ht="30" hidden="1" customHeight="1" x14ac:dyDescent="0.25">
      <c r="A32" s="80" t="s">
        <v>32</v>
      </c>
      <c r="B32" s="112">
        <v>0</v>
      </c>
      <c r="C32" s="114"/>
      <c r="D32" s="91" t="s">
        <v>81</v>
      </c>
      <c r="E32" s="92"/>
      <c r="F32" s="83"/>
    </row>
    <row r="33" spans="1:16" s="77" customFormat="1" ht="30" hidden="1" customHeight="1" x14ac:dyDescent="0.25">
      <c r="A33" s="80" t="s">
        <v>33</v>
      </c>
      <c r="B33" s="112">
        <v>0</v>
      </c>
      <c r="C33" s="114"/>
      <c r="D33" s="91" t="s">
        <v>81</v>
      </c>
      <c r="E33" s="92"/>
      <c r="F33" s="83"/>
    </row>
    <row r="34" spans="1:16" s="77" customFormat="1" ht="30" hidden="1" customHeight="1" x14ac:dyDescent="0.25">
      <c r="A34" s="80" t="s">
        <v>34</v>
      </c>
      <c r="B34" s="112">
        <v>0</v>
      </c>
      <c r="C34" s="114"/>
      <c r="D34" s="91" t="s">
        <v>81</v>
      </c>
      <c r="E34" s="92"/>
      <c r="F34" s="83"/>
    </row>
    <row r="35" spans="1:16" s="77" customFormat="1" ht="30" hidden="1" customHeight="1" x14ac:dyDescent="0.25">
      <c r="A35" s="80" t="s">
        <v>35</v>
      </c>
      <c r="B35" s="112">
        <v>0</v>
      </c>
      <c r="C35" s="114"/>
      <c r="D35" s="91" t="s">
        <v>81</v>
      </c>
      <c r="E35" s="92"/>
      <c r="F35" s="83"/>
    </row>
    <row r="36" spans="1:16" ht="30" hidden="1" customHeight="1" x14ac:dyDescent="0.25">
      <c r="A36" s="80" t="s">
        <v>36</v>
      </c>
      <c r="B36" s="112">
        <v>0</v>
      </c>
      <c r="C36" s="115"/>
      <c r="D36" s="91" t="s">
        <v>81</v>
      </c>
      <c r="E36" s="2"/>
      <c r="F36" s="83"/>
    </row>
    <row r="37" spans="1:16" ht="30" hidden="1" customHeight="1" x14ac:dyDescent="0.25">
      <c r="A37" s="80" t="s">
        <v>37</v>
      </c>
      <c r="B37" s="112">
        <v>0</v>
      </c>
      <c r="C37" s="115"/>
      <c r="D37" s="91" t="s">
        <v>81</v>
      </c>
      <c r="E37" s="2"/>
      <c r="F37" s="83"/>
    </row>
    <row r="38" spans="1:16" ht="30" hidden="1" customHeight="1" x14ac:dyDescent="0.25">
      <c r="A38" s="80" t="s">
        <v>38</v>
      </c>
      <c r="B38" s="112">
        <v>0</v>
      </c>
      <c r="C38" s="115"/>
      <c r="D38" s="91" t="s">
        <v>81</v>
      </c>
      <c r="E38" s="2"/>
      <c r="F38" s="83"/>
    </row>
    <row r="39" spans="1:16" ht="30" hidden="1" customHeight="1" x14ac:dyDescent="0.25">
      <c r="A39" s="80" t="s">
        <v>39</v>
      </c>
      <c r="B39" s="112">
        <v>-0.44175739414982296</v>
      </c>
      <c r="C39" s="115"/>
      <c r="D39" s="91">
        <v>-2.9426809473818885E-2</v>
      </c>
      <c r="E39" s="2"/>
      <c r="F39" s="83"/>
    </row>
    <row r="40" spans="1:16" ht="30" customHeight="1" x14ac:dyDescent="0.25">
      <c r="A40" s="80" t="s">
        <v>42</v>
      </c>
      <c r="B40" s="112">
        <v>-8.7042711923804745</v>
      </c>
      <c r="C40" s="114"/>
      <c r="D40" s="91">
        <v>-0.12241539713067284</v>
      </c>
      <c r="E40" s="92"/>
      <c r="F40" s="83" t="s">
        <v>97</v>
      </c>
      <c r="G40" s="77"/>
      <c r="H40" s="77"/>
      <c r="I40" s="77"/>
      <c r="J40" s="77"/>
      <c r="K40" s="77"/>
      <c r="L40" s="77"/>
      <c r="M40" s="77"/>
      <c r="N40" s="77"/>
      <c r="O40" s="77"/>
      <c r="P40" s="77"/>
    </row>
    <row r="41" spans="1:16" ht="30" customHeight="1" x14ac:dyDescent="0.25">
      <c r="A41" s="80" t="s">
        <v>43</v>
      </c>
      <c r="B41" s="112">
        <v>-1.7967210335645403</v>
      </c>
      <c r="C41" s="114"/>
      <c r="D41" s="91">
        <v>-0.26092757583025467</v>
      </c>
      <c r="E41" s="92"/>
      <c r="F41" s="83" t="s">
        <v>86</v>
      </c>
      <c r="G41" s="77"/>
      <c r="H41" s="77"/>
      <c r="I41" s="77"/>
      <c r="J41" s="77"/>
      <c r="K41" s="77"/>
      <c r="L41" s="77"/>
      <c r="M41" s="77"/>
      <c r="N41" s="77"/>
      <c r="O41" s="77"/>
      <c r="P41" s="77"/>
    </row>
    <row r="42" spans="1:16" ht="30" customHeight="1" x14ac:dyDescent="0.25">
      <c r="A42" s="80" t="s">
        <v>44</v>
      </c>
      <c r="B42" s="112">
        <v>11.959510180416839</v>
      </c>
      <c r="C42" s="114"/>
      <c r="D42" s="91">
        <v>0.44041759637315453</v>
      </c>
      <c r="E42" s="92"/>
      <c r="F42" s="83" t="s">
        <v>76</v>
      </c>
      <c r="G42" s="77"/>
      <c r="H42" s="77"/>
      <c r="I42" s="77"/>
      <c r="J42" s="77"/>
      <c r="K42" s="77"/>
      <c r="L42" s="77"/>
      <c r="M42" s="77"/>
      <c r="N42" s="77"/>
      <c r="O42" s="77"/>
      <c r="P42" s="77"/>
    </row>
    <row r="43" spans="1:16" ht="30" customHeight="1" x14ac:dyDescent="0.25">
      <c r="A43" s="80" t="s">
        <v>47</v>
      </c>
      <c r="B43" s="112">
        <v>84.211608388999991</v>
      </c>
      <c r="C43" s="114"/>
      <c r="D43" s="91" t="s">
        <v>106</v>
      </c>
      <c r="E43" s="92"/>
      <c r="F43" s="83" t="s">
        <v>87</v>
      </c>
      <c r="G43" s="77"/>
      <c r="H43" s="77"/>
      <c r="I43" s="77"/>
      <c r="J43" s="77"/>
      <c r="K43" s="77"/>
      <c r="L43" s="77"/>
      <c r="M43" s="77"/>
      <c r="N43" s="77"/>
      <c r="O43" s="77"/>
      <c r="P43" s="77"/>
    </row>
    <row r="44" spans="1:16" ht="4.5" customHeight="1" thickBot="1" x14ac:dyDescent="0.3">
      <c r="A44" s="85"/>
      <c r="B44" s="142"/>
      <c r="C44" s="143"/>
      <c r="D44" s="94"/>
      <c r="E44" s="93"/>
      <c r="F44" s="87"/>
      <c r="G44" s="77"/>
      <c r="H44" s="77"/>
      <c r="I44" s="77"/>
      <c r="J44" s="77"/>
      <c r="K44" s="77"/>
      <c r="L44" s="77"/>
      <c r="M44" s="77"/>
      <c r="N44" s="77"/>
      <c r="O44" s="77"/>
      <c r="P44" s="77"/>
    </row>
    <row r="45" spans="1:16" ht="23.25" customHeight="1" x14ac:dyDescent="0.25">
      <c r="A45" s="165"/>
      <c r="B45" s="109"/>
      <c r="C45" s="109"/>
      <c r="D45" s="165"/>
      <c r="E45" s="165"/>
      <c r="F45" s="166"/>
      <c r="G45" s="77"/>
      <c r="H45" s="77"/>
      <c r="I45" s="77"/>
      <c r="J45" s="77"/>
      <c r="K45" s="77"/>
      <c r="L45" s="77"/>
      <c r="M45" s="77"/>
      <c r="N45" s="77"/>
      <c r="O45" s="77"/>
      <c r="P45" s="77"/>
    </row>
    <row r="46" spans="1:16" ht="23.25" hidden="1" customHeight="1" x14ac:dyDescent="0.25">
      <c r="A46" s="165"/>
      <c r="B46" s="109"/>
      <c r="C46" s="109"/>
      <c r="D46" s="165"/>
      <c r="E46" s="165"/>
      <c r="F46" s="166"/>
      <c r="G46" s="77"/>
      <c r="H46" s="77"/>
      <c r="I46" s="77"/>
      <c r="J46" s="77"/>
      <c r="K46" s="77"/>
      <c r="L46" s="77"/>
      <c r="M46" s="77"/>
      <c r="N46" s="77"/>
      <c r="O46" s="77"/>
      <c r="P46" s="77"/>
    </row>
    <row r="47" spans="1:16" ht="23.25" hidden="1" customHeight="1" x14ac:dyDescent="0.25">
      <c r="A47" s="165"/>
      <c r="B47" s="109"/>
      <c r="C47" s="109"/>
      <c r="D47" s="165"/>
      <c r="E47" s="165"/>
      <c r="F47" s="166"/>
      <c r="G47" s="77"/>
      <c r="H47" s="77"/>
      <c r="I47" s="77"/>
      <c r="J47" s="77"/>
      <c r="K47" s="77"/>
      <c r="L47" s="77"/>
      <c r="M47" s="77"/>
      <c r="N47" s="77"/>
      <c r="O47" s="77"/>
      <c r="P47" s="77"/>
    </row>
    <row r="48" spans="1:16" ht="23.25" hidden="1" customHeight="1" x14ac:dyDescent="0.25">
      <c r="A48" s="165"/>
      <c r="B48" s="109"/>
      <c r="C48" s="109"/>
      <c r="D48" s="165"/>
      <c r="E48" s="165"/>
      <c r="F48" s="166"/>
      <c r="G48" s="77"/>
      <c r="H48" s="77"/>
      <c r="I48" s="77"/>
      <c r="J48" s="77"/>
      <c r="K48" s="77"/>
      <c r="L48" s="77"/>
      <c r="M48" s="77"/>
      <c r="N48" s="77"/>
      <c r="O48" s="77"/>
      <c r="P48" s="77"/>
    </row>
    <row r="49" spans="1:16" ht="23.25" hidden="1" customHeight="1" x14ac:dyDescent="0.25">
      <c r="A49" s="165"/>
      <c r="B49" s="109"/>
      <c r="C49" s="109"/>
      <c r="D49" s="165"/>
      <c r="E49" s="165"/>
      <c r="F49" s="166"/>
      <c r="G49" s="77"/>
      <c r="H49" s="77"/>
      <c r="I49" s="77"/>
      <c r="J49" s="77"/>
      <c r="K49" s="77"/>
      <c r="L49" s="77"/>
      <c r="M49" s="77"/>
      <c r="N49" s="77"/>
      <c r="O49" s="77"/>
      <c r="P49" s="77"/>
    </row>
    <row r="50" spans="1:16" ht="23.25" customHeight="1" x14ac:dyDescent="0.25">
      <c r="A50" s="165"/>
      <c r="B50" s="109"/>
      <c r="C50" s="109"/>
      <c r="D50" s="165"/>
      <c r="E50" s="165"/>
      <c r="F50" s="166"/>
      <c r="G50" s="77"/>
      <c r="H50" s="77"/>
      <c r="I50" s="77"/>
      <c r="J50" s="77"/>
      <c r="K50" s="77"/>
      <c r="L50" s="77"/>
      <c r="M50" s="77"/>
      <c r="N50" s="77"/>
      <c r="O50" s="77"/>
      <c r="P50" s="77"/>
    </row>
    <row r="51" spans="1:16" ht="23.25" customHeight="1" x14ac:dyDescent="0.25">
      <c r="A51" s="165"/>
      <c r="B51" s="109"/>
      <c r="C51" s="109"/>
      <c r="D51" s="165"/>
      <c r="E51" s="165"/>
      <c r="F51" s="166"/>
      <c r="G51" s="77"/>
      <c r="H51" s="77"/>
      <c r="I51" s="77"/>
      <c r="J51" s="77"/>
      <c r="K51" s="77"/>
      <c r="L51" s="77"/>
      <c r="M51" s="77"/>
      <c r="N51" s="77"/>
      <c r="O51" s="77"/>
      <c r="P51" s="77"/>
    </row>
    <row r="52" spans="1:16" ht="23.25" customHeight="1" x14ac:dyDescent="0.25">
      <c r="A52" s="165"/>
      <c r="B52" s="109"/>
      <c r="C52" s="109"/>
      <c r="D52" s="165"/>
      <c r="E52" s="165"/>
      <c r="F52" s="166"/>
      <c r="G52" s="77"/>
      <c r="H52" s="77"/>
      <c r="I52" s="77"/>
      <c r="J52" s="77"/>
      <c r="K52" s="77"/>
      <c r="L52" s="77"/>
      <c r="M52" s="77"/>
      <c r="N52" s="77"/>
      <c r="O52" s="77"/>
      <c r="P52" s="77"/>
    </row>
    <row r="53" spans="1:16" ht="23.25" customHeight="1" x14ac:dyDescent="0.25">
      <c r="A53" s="165"/>
      <c r="B53" s="109"/>
      <c r="C53" s="109"/>
      <c r="D53" s="165"/>
      <c r="E53" s="165"/>
      <c r="F53" s="166"/>
      <c r="G53" s="77"/>
      <c r="H53" s="77"/>
      <c r="I53" s="77"/>
      <c r="J53" s="77"/>
      <c r="K53" s="77"/>
      <c r="L53" s="77"/>
      <c r="M53" s="77"/>
      <c r="N53" s="77"/>
      <c r="O53" s="77"/>
      <c r="P53" s="77"/>
    </row>
    <row r="54" spans="1:16" ht="23.25" customHeight="1" x14ac:dyDescent="0.25">
      <c r="A54" s="165"/>
      <c r="B54" s="109"/>
      <c r="C54" s="109"/>
      <c r="D54" s="165"/>
      <c r="E54" s="165"/>
      <c r="F54" s="166"/>
      <c r="G54" s="77"/>
      <c r="H54" s="77"/>
      <c r="I54" s="77"/>
      <c r="J54" s="77"/>
      <c r="K54" s="77"/>
      <c r="L54" s="77"/>
      <c r="M54" s="77"/>
      <c r="N54" s="77"/>
      <c r="O54" s="77"/>
      <c r="P54" s="77"/>
    </row>
    <row r="55" spans="1:16" ht="23.25" customHeight="1" x14ac:dyDescent="0.25">
      <c r="A55" s="165"/>
      <c r="B55" s="109"/>
      <c r="C55" s="109"/>
      <c r="D55" s="165"/>
      <c r="E55" s="165"/>
      <c r="F55" s="166"/>
      <c r="G55" s="77"/>
      <c r="H55" s="77"/>
      <c r="I55" s="77"/>
      <c r="J55" s="77"/>
      <c r="K55" s="77"/>
      <c r="L55" s="77"/>
      <c r="M55" s="77"/>
      <c r="N55" s="77"/>
      <c r="O55" s="77"/>
      <c r="P55" s="77"/>
    </row>
    <row r="56" spans="1:16" ht="23.25" customHeight="1" x14ac:dyDescent="0.45">
      <c r="A56" s="167" t="s">
        <v>0</v>
      </c>
      <c r="B56" s="167"/>
      <c r="C56" s="167"/>
      <c r="D56" s="167"/>
      <c r="E56" s="167"/>
      <c r="F56" s="167"/>
      <c r="G56" s="77"/>
      <c r="H56" s="77"/>
      <c r="I56" s="77"/>
      <c r="J56" s="77"/>
      <c r="K56" s="77"/>
      <c r="L56" s="77"/>
      <c r="M56" s="77"/>
      <c r="N56" s="77"/>
      <c r="O56" s="77"/>
      <c r="P56" s="77"/>
    </row>
    <row r="57" spans="1:16" ht="23.25" customHeight="1" x14ac:dyDescent="0.4">
      <c r="A57" s="176" t="s">
        <v>100</v>
      </c>
      <c r="B57" s="176"/>
      <c r="C57" s="176"/>
      <c r="D57" s="176"/>
      <c r="E57" s="176"/>
      <c r="F57" s="176"/>
      <c r="G57" s="77"/>
      <c r="H57" s="77"/>
      <c r="I57" s="77"/>
      <c r="J57" s="77"/>
      <c r="K57" s="77"/>
      <c r="L57" s="77"/>
      <c r="M57" s="77"/>
      <c r="N57" s="77"/>
      <c r="O57" s="77"/>
      <c r="P57" s="77"/>
    </row>
    <row r="58" spans="1:16" ht="23.25" customHeight="1" x14ac:dyDescent="0.4">
      <c r="A58" s="168" t="s">
        <v>56</v>
      </c>
      <c r="B58" s="168"/>
      <c r="C58" s="168"/>
      <c r="D58" s="168"/>
      <c r="E58" s="168"/>
      <c r="F58" s="168"/>
      <c r="G58" s="77"/>
      <c r="H58" s="77"/>
      <c r="I58" s="77"/>
      <c r="J58" s="77"/>
      <c r="K58" s="77"/>
      <c r="L58" s="77"/>
      <c r="M58" s="77"/>
      <c r="N58" s="77"/>
      <c r="O58" s="77"/>
      <c r="P58" s="77"/>
    </row>
    <row r="59" spans="1:16" ht="23.25" customHeight="1" x14ac:dyDescent="0.35">
      <c r="A59" s="170" t="s">
        <v>64</v>
      </c>
      <c r="B59" s="170"/>
      <c r="C59" s="170"/>
      <c r="D59" s="170"/>
      <c r="E59" s="170"/>
      <c r="F59" s="170"/>
      <c r="G59" s="77"/>
      <c r="H59" s="77"/>
      <c r="I59" s="77"/>
      <c r="J59" s="77"/>
      <c r="K59" s="77"/>
      <c r="L59" s="77"/>
      <c r="M59" s="77"/>
      <c r="N59" s="77"/>
      <c r="O59" s="77"/>
      <c r="P59" s="77"/>
    </row>
    <row r="60" spans="1:16" ht="23.25" customHeight="1" x14ac:dyDescent="0.25">
      <c r="A60" s="185" t="s">
        <v>5</v>
      </c>
      <c r="B60" s="185"/>
      <c r="C60" s="185"/>
      <c r="D60" s="185"/>
      <c r="E60" s="185"/>
      <c r="F60" s="185"/>
      <c r="G60" s="77"/>
      <c r="H60" s="77"/>
      <c r="I60" s="77"/>
      <c r="J60" s="77"/>
      <c r="K60" s="77"/>
      <c r="L60" s="77"/>
      <c r="M60" s="77"/>
      <c r="N60" s="77"/>
      <c r="O60" s="77"/>
      <c r="P60" s="77"/>
    </row>
    <row r="61" spans="1:16" ht="15" customHeight="1" x14ac:dyDescent="0.25">
      <c r="A61" s="165"/>
      <c r="B61" s="109"/>
      <c r="C61" s="109"/>
      <c r="D61" s="165"/>
      <c r="E61" s="165"/>
      <c r="F61" s="166"/>
      <c r="G61" s="77"/>
      <c r="H61" s="77"/>
      <c r="I61" s="77"/>
      <c r="J61" s="77"/>
      <c r="K61" s="77"/>
      <c r="L61" s="77"/>
      <c r="M61" s="77"/>
      <c r="N61" s="77"/>
      <c r="O61" s="77"/>
      <c r="P61" s="77"/>
    </row>
    <row r="62" spans="1:16" ht="30" customHeight="1" x14ac:dyDescent="0.35">
      <c r="A62" s="169" t="s">
        <v>107</v>
      </c>
      <c r="B62" s="169"/>
      <c r="C62" s="169"/>
      <c r="D62" s="169"/>
      <c r="E62" s="169"/>
      <c r="F62" s="169"/>
    </row>
    <row r="63" spans="1:16" ht="12" customHeight="1" thickBot="1" x14ac:dyDescent="0.3"/>
    <row r="64" spans="1:16" ht="16.5" customHeight="1" x14ac:dyDescent="0.25">
      <c r="A64" s="186" t="s">
        <v>58</v>
      </c>
      <c r="B64" s="188" t="s">
        <v>61</v>
      </c>
      <c r="C64" s="189"/>
      <c r="D64" s="192" t="s">
        <v>59</v>
      </c>
      <c r="E64" s="193"/>
      <c r="F64" s="196" t="s">
        <v>60</v>
      </c>
    </row>
    <row r="65" spans="1:6" ht="16.5" customHeight="1" x14ac:dyDescent="0.25">
      <c r="A65" s="187"/>
      <c r="B65" s="190"/>
      <c r="C65" s="191"/>
      <c r="D65" s="194"/>
      <c r="E65" s="195"/>
      <c r="F65" s="197"/>
    </row>
    <row r="66" spans="1:6" ht="15.75" customHeight="1" x14ac:dyDescent="0.25">
      <c r="A66" s="78"/>
      <c r="B66" s="181"/>
      <c r="C66" s="182"/>
      <c r="D66" s="183"/>
      <c r="E66" s="184"/>
      <c r="F66" s="79"/>
    </row>
    <row r="67" spans="1:6" s="77" customFormat="1" ht="30" hidden="1" customHeight="1" x14ac:dyDescent="0.25">
      <c r="A67" s="80" t="s">
        <v>2</v>
      </c>
      <c r="B67" s="111">
        <v>0</v>
      </c>
      <c r="C67" s="113"/>
      <c r="D67" s="91" t="s">
        <v>81</v>
      </c>
      <c r="E67" s="92"/>
      <c r="F67" s="82"/>
    </row>
    <row r="68" spans="1:6" s="77" customFormat="1" ht="30" customHeight="1" x14ac:dyDescent="0.25">
      <c r="A68" s="80" t="s">
        <v>3</v>
      </c>
      <c r="B68" s="111">
        <v>58.9</v>
      </c>
      <c r="C68" s="113"/>
      <c r="D68" s="91">
        <v>1</v>
      </c>
      <c r="E68" s="92"/>
      <c r="F68" s="82" t="s">
        <v>79</v>
      </c>
    </row>
    <row r="69" spans="1:6" s="77" customFormat="1" ht="30" customHeight="1" x14ac:dyDescent="0.25">
      <c r="A69" s="80" t="s">
        <v>62</v>
      </c>
      <c r="B69" s="111">
        <v>12.480664966615233</v>
      </c>
      <c r="C69" s="113"/>
      <c r="D69" s="91">
        <v>0.74228984510810359</v>
      </c>
      <c r="E69" s="92"/>
      <c r="F69" s="82" t="s">
        <v>79</v>
      </c>
    </row>
    <row r="70" spans="1:6" s="77" customFormat="1" ht="30" customHeight="1" x14ac:dyDescent="0.25">
      <c r="A70" s="80" t="s">
        <v>63</v>
      </c>
      <c r="B70" s="111">
        <v>10.681228468136684</v>
      </c>
      <c r="C70" s="113"/>
      <c r="D70" s="91" t="s">
        <v>101</v>
      </c>
      <c r="E70" s="92"/>
      <c r="F70" s="82" t="s">
        <v>79</v>
      </c>
    </row>
    <row r="71" spans="1:6" s="77" customFormat="1" ht="30" hidden="1" customHeight="1" x14ac:dyDescent="0.25">
      <c r="A71" s="80" t="s">
        <v>6</v>
      </c>
      <c r="B71" s="111">
        <v>0</v>
      </c>
      <c r="C71" s="113"/>
      <c r="D71" s="91" t="s">
        <v>81</v>
      </c>
      <c r="E71" s="92"/>
      <c r="F71" s="82"/>
    </row>
    <row r="72" spans="1:6" s="77" customFormat="1" ht="30" customHeight="1" x14ac:dyDescent="0.25">
      <c r="A72" s="80" t="s">
        <v>7</v>
      </c>
      <c r="B72" s="111">
        <v>12.702365518420354</v>
      </c>
      <c r="C72" s="113"/>
      <c r="D72" s="91">
        <v>0.47711933891992364</v>
      </c>
      <c r="E72" s="92"/>
      <c r="F72" s="82" t="s">
        <v>79</v>
      </c>
    </row>
    <row r="73" spans="1:6" s="77" customFormat="1" ht="30" customHeight="1" x14ac:dyDescent="0.25">
      <c r="A73" s="80" t="s">
        <v>12</v>
      </c>
      <c r="B73" s="111">
        <v>40.107978075738608</v>
      </c>
      <c r="C73" s="113"/>
      <c r="D73" s="91" t="s">
        <v>106</v>
      </c>
      <c r="E73" s="92"/>
      <c r="F73" s="82" t="s">
        <v>79</v>
      </c>
    </row>
    <row r="74" spans="1:6" s="77" customFormat="1" ht="30" hidden="1" customHeight="1" x14ac:dyDescent="0.25">
      <c r="A74" s="80" t="s">
        <v>13</v>
      </c>
      <c r="B74" s="111">
        <v>0</v>
      </c>
      <c r="C74" s="113"/>
      <c r="D74" s="91" t="s">
        <v>81</v>
      </c>
      <c r="E74" s="92"/>
      <c r="F74" s="82"/>
    </row>
    <row r="75" spans="1:6" s="77" customFormat="1" ht="30" customHeight="1" x14ac:dyDescent="0.25">
      <c r="A75" s="80" t="s">
        <v>14</v>
      </c>
      <c r="B75" s="111">
        <v>26.646777189930429</v>
      </c>
      <c r="C75" s="113"/>
      <c r="D75" s="91" t="s">
        <v>106</v>
      </c>
      <c r="E75" s="92"/>
      <c r="F75" s="82" t="s">
        <v>79</v>
      </c>
    </row>
    <row r="76" spans="1:6" s="77" customFormat="1" ht="30" customHeight="1" x14ac:dyDescent="0.25">
      <c r="A76" s="80" t="s">
        <v>19</v>
      </c>
      <c r="B76" s="112">
        <v>-8.068531290000001</v>
      </c>
      <c r="C76" s="113"/>
      <c r="D76" s="91">
        <v>-0.36017374917835754</v>
      </c>
      <c r="E76" s="92"/>
      <c r="F76" s="82" t="s">
        <v>79</v>
      </c>
    </row>
    <row r="77" spans="1:6" s="77" customFormat="1" ht="30" hidden="1" customHeight="1" x14ac:dyDescent="0.25">
      <c r="A77" s="80" t="s">
        <v>20</v>
      </c>
      <c r="B77" s="112">
        <v>0</v>
      </c>
      <c r="C77" s="113"/>
      <c r="D77" s="91" t="s">
        <v>81</v>
      </c>
      <c r="E77" s="92"/>
      <c r="F77" s="82"/>
    </row>
    <row r="78" spans="1:6" s="77" customFormat="1" ht="30" hidden="1" customHeight="1" x14ac:dyDescent="0.25">
      <c r="A78" s="80" t="s">
        <v>21</v>
      </c>
      <c r="B78" s="112">
        <v>0</v>
      </c>
      <c r="C78" s="113"/>
      <c r="D78" s="91" t="s">
        <v>81</v>
      </c>
      <c r="E78" s="92"/>
      <c r="F78" s="82"/>
    </row>
    <row r="79" spans="1:6" s="77" customFormat="1" ht="30" hidden="1" customHeight="1" x14ac:dyDescent="0.25">
      <c r="A79" s="80" t="s">
        <v>22</v>
      </c>
      <c r="B79" s="112">
        <v>0.69521816000000003</v>
      </c>
      <c r="C79" s="113"/>
      <c r="D79" s="91" t="s">
        <v>81</v>
      </c>
      <c r="E79" s="92"/>
      <c r="F79" s="82"/>
    </row>
    <row r="80" spans="1:6" s="77" customFormat="1" ht="30" hidden="1" customHeight="1" x14ac:dyDescent="0.25">
      <c r="A80" s="80" t="s">
        <v>23</v>
      </c>
      <c r="B80" s="112">
        <v>0</v>
      </c>
      <c r="C80" s="113"/>
      <c r="D80" s="91" t="s">
        <v>81</v>
      </c>
      <c r="E80" s="92"/>
      <c r="F80" s="82"/>
    </row>
    <row r="81" spans="1:16" s="77" customFormat="1" ht="30" hidden="1" customHeight="1" x14ac:dyDescent="0.25">
      <c r="A81" s="80" t="s">
        <v>17</v>
      </c>
      <c r="B81" s="112">
        <v>0</v>
      </c>
      <c r="C81" s="113"/>
      <c r="D81" s="91" t="s">
        <v>81</v>
      </c>
      <c r="E81" s="92"/>
      <c r="F81" s="82"/>
    </row>
    <row r="82" spans="1:16" s="77" customFormat="1" ht="30" customHeight="1" x14ac:dyDescent="0.25">
      <c r="A82" s="80" t="s">
        <v>25</v>
      </c>
      <c r="B82" s="112">
        <v>-15.478021738684919</v>
      </c>
      <c r="C82" s="113"/>
      <c r="D82" s="91">
        <v>-1</v>
      </c>
      <c r="E82" s="92"/>
      <c r="F82" s="82" t="s">
        <v>79</v>
      </c>
    </row>
    <row r="83" spans="1:16" s="77" customFormat="1" ht="30" customHeight="1" x14ac:dyDescent="0.25">
      <c r="A83" s="80" t="s">
        <v>26</v>
      </c>
      <c r="B83" s="112">
        <v>-14.068207142499999</v>
      </c>
      <c r="C83" s="113"/>
      <c r="D83" s="91">
        <v>-0.49825641991259029</v>
      </c>
      <c r="E83" s="92"/>
      <c r="F83" s="82" t="s">
        <v>79</v>
      </c>
    </row>
    <row r="84" spans="1:16" s="77" customFormat="1" ht="30" customHeight="1" x14ac:dyDescent="0.25">
      <c r="A84" s="80" t="s">
        <v>27</v>
      </c>
      <c r="B84" s="112">
        <v>-14.16666667</v>
      </c>
      <c r="C84" s="113"/>
      <c r="D84" s="91" t="s">
        <v>101</v>
      </c>
      <c r="E84" s="92"/>
      <c r="F84" s="82" t="s">
        <v>79</v>
      </c>
    </row>
    <row r="85" spans="1:16" s="77" customFormat="1" ht="30" hidden="1" customHeight="1" x14ac:dyDescent="0.25">
      <c r="A85" s="80" t="s">
        <v>29</v>
      </c>
      <c r="B85" s="112">
        <v>0</v>
      </c>
      <c r="C85" s="114"/>
      <c r="D85" s="91" t="s">
        <v>81</v>
      </c>
      <c r="E85" s="92"/>
      <c r="F85" s="83"/>
    </row>
    <row r="86" spans="1:16" s="77" customFormat="1" ht="30" hidden="1" customHeight="1" x14ac:dyDescent="0.25">
      <c r="A86" s="80" t="s">
        <v>31</v>
      </c>
      <c r="B86" s="112">
        <v>0</v>
      </c>
      <c r="C86" s="114"/>
      <c r="D86" s="91">
        <v>0</v>
      </c>
      <c r="E86" s="92"/>
      <c r="F86" s="83"/>
    </row>
    <row r="87" spans="1:16" s="77" customFormat="1" ht="30" hidden="1" customHeight="1" x14ac:dyDescent="0.25">
      <c r="A87" s="80" t="s">
        <v>32</v>
      </c>
      <c r="B87" s="112">
        <v>0</v>
      </c>
      <c r="C87" s="114"/>
      <c r="D87" s="91" t="s">
        <v>81</v>
      </c>
      <c r="E87" s="92"/>
      <c r="F87" s="83"/>
    </row>
    <row r="88" spans="1:16" s="77" customFormat="1" ht="30" hidden="1" customHeight="1" x14ac:dyDescent="0.25">
      <c r="A88" s="80" t="s">
        <v>33</v>
      </c>
      <c r="B88" s="112">
        <v>0</v>
      </c>
      <c r="C88" s="114"/>
      <c r="D88" s="91" t="s">
        <v>81</v>
      </c>
      <c r="E88" s="92"/>
      <c r="F88" s="83"/>
    </row>
    <row r="89" spans="1:16" s="77" customFormat="1" ht="30" hidden="1" customHeight="1" x14ac:dyDescent="0.25">
      <c r="A89" s="80" t="s">
        <v>34</v>
      </c>
      <c r="B89" s="112">
        <v>0</v>
      </c>
      <c r="C89" s="114"/>
      <c r="D89" s="91" t="s">
        <v>81</v>
      </c>
      <c r="E89" s="92"/>
      <c r="F89" s="83"/>
    </row>
    <row r="90" spans="1:16" s="77" customFormat="1" ht="30" hidden="1" customHeight="1" x14ac:dyDescent="0.25">
      <c r="A90" s="80" t="s">
        <v>35</v>
      </c>
      <c r="B90" s="112">
        <v>0</v>
      </c>
      <c r="C90" s="114"/>
      <c r="D90" s="91" t="s">
        <v>81</v>
      </c>
      <c r="E90" s="92"/>
      <c r="F90" s="83"/>
    </row>
    <row r="91" spans="1:16" ht="30" hidden="1" customHeight="1" x14ac:dyDescent="0.25">
      <c r="A91" s="80" t="s">
        <v>36</v>
      </c>
      <c r="B91" s="112">
        <v>0</v>
      </c>
      <c r="C91" s="115"/>
      <c r="D91" s="91" t="s">
        <v>81</v>
      </c>
      <c r="E91" s="2"/>
      <c r="F91" s="84"/>
    </row>
    <row r="92" spans="1:16" ht="30" hidden="1" customHeight="1" x14ac:dyDescent="0.25">
      <c r="A92" s="80" t="s">
        <v>37</v>
      </c>
      <c r="B92" s="112">
        <v>0</v>
      </c>
      <c r="C92" s="115"/>
      <c r="D92" s="91" t="s">
        <v>81</v>
      </c>
      <c r="E92" s="2"/>
      <c r="F92" s="84"/>
    </row>
    <row r="93" spans="1:16" ht="30" hidden="1" customHeight="1" x14ac:dyDescent="0.25">
      <c r="A93" s="80" t="s">
        <v>38</v>
      </c>
      <c r="B93" s="112">
        <v>0</v>
      </c>
      <c r="C93" s="115"/>
      <c r="D93" s="91" t="s">
        <v>81</v>
      </c>
      <c r="E93" s="2"/>
      <c r="F93" s="84"/>
    </row>
    <row r="94" spans="1:16" ht="30" hidden="1" customHeight="1" x14ac:dyDescent="0.25">
      <c r="A94" s="80" t="s">
        <v>39</v>
      </c>
      <c r="B94" s="112">
        <v>-0.44175739414982296</v>
      </c>
      <c r="C94" s="115"/>
      <c r="D94" s="91">
        <v>-2.9426809473818885E-2</v>
      </c>
      <c r="E94" s="2"/>
      <c r="F94" s="83"/>
    </row>
    <row r="95" spans="1:16" ht="30" customHeight="1" x14ac:dyDescent="0.25">
      <c r="A95" s="80" t="s">
        <v>42</v>
      </c>
      <c r="B95" s="112">
        <v>-8.7042711923804745</v>
      </c>
      <c r="C95" s="114"/>
      <c r="D95" s="91">
        <v>-0.12241539713067284</v>
      </c>
      <c r="E95" s="92"/>
      <c r="F95" s="83" t="s">
        <v>79</v>
      </c>
      <c r="G95" s="77"/>
      <c r="H95" s="77"/>
      <c r="I95" s="77"/>
      <c r="J95" s="77"/>
      <c r="K95" s="77"/>
      <c r="L95" s="77"/>
      <c r="M95" s="77"/>
      <c r="N95" s="77"/>
      <c r="O95" s="77"/>
      <c r="P95" s="77"/>
    </row>
    <row r="96" spans="1:16" ht="30" customHeight="1" x14ac:dyDescent="0.25">
      <c r="A96" s="80" t="s">
        <v>43</v>
      </c>
      <c r="B96" s="112">
        <v>-1.7967210335645403</v>
      </c>
      <c r="C96" s="114"/>
      <c r="D96" s="91">
        <v>-0.26092757583025467</v>
      </c>
      <c r="E96" s="92"/>
      <c r="F96" s="83" t="s">
        <v>79</v>
      </c>
      <c r="G96" s="77"/>
      <c r="H96" s="77"/>
      <c r="I96" s="77"/>
      <c r="J96" s="77"/>
      <c r="K96" s="77"/>
      <c r="L96" s="77"/>
      <c r="M96" s="77"/>
      <c r="N96" s="77"/>
      <c r="O96" s="77"/>
      <c r="P96" s="77"/>
    </row>
    <row r="97" spans="1:16" ht="30" customHeight="1" x14ac:dyDescent="0.25">
      <c r="A97" s="80" t="s">
        <v>44</v>
      </c>
      <c r="B97" s="112">
        <v>11.959510180416839</v>
      </c>
      <c r="C97" s="114"/>
      <c r="D97" s="91">
        <v>0.44041759637315453</v>
      </c>
      <c r="E97" s="92"/>
      <c r="F97" s="83" t="s">
        <v>79</v>
      </c>
      <c r="G97" s="77"/>
      <c r="H97" s="77"/>
      <c r="I97" s="77"/>
      <c r="J97" s="77"/>
      <c r="K97" s="77"/>
      <c r="L97" s="77"/>
      <c r="M97" s="77"/>
      <c r="N97" s="77"/>
      <c r="O97" s="77"/>
      <c r="P97" s="77"/>
    </row>
    <row r="98" spans="1:16" ht="29.25" customHeight="1" x14ac:dyDescent="0.25">
      <c r="A98" s="80" t="s">
        <v>47</v>
      </c>
      <c r="B98" s="112">
        <v>84.211608388999991</v>
      </c>
      <c r="C98" s="114"/>
      <c r="D98" s="91" t="s">
        <v>106</v>
      </c>
      <c r="E98" s="92"/>
      <c r="F98" s="83" t="s">
        <v>79</v>
      </c>
      <c r="G98" s="77"/>
      <c r="H98" s="77"/>
      <c r="I98" s="77"/>
      <c r="J98" s="77"/>
      <c r="K98" s="77"/>
      <c r="L98" s="77"/>
      <c r="M98" s="77"/>
      <c r="N98" s="77"/>
      <c r="O98" s="77"/>
      <c r="P98" s="77"/>
    </row>
    <row r="99" spans="1:16" ht="6" customHeight="1" thickBot="1" x14ac:dyDescent="0.3">
      <c r="A99" s="88"/>
      <c r="B99" s="144"/>
      <c r="C99" s="145"/>
      <c r="D99" s="95"/>
      <c r="E99" s="96"/>
      <c r="F99" s="90"/>
    </row>
    <row r="129" hidden="1" x14ac:dyDescent="0.25"/>
    <row r="130" hidden="1" x14ac:dyDescent="0.25"/>
    <row r="131" hidden="1" x14ac:dyDescent="0.25"/>
    <row r="132" hidden="1" x14ac:dyDescent="0.25"/>
  </sheetData>
  <mergeCells count="25">
    <mergeCell ref="F64:F65"/>
    <mergeCell ref="B64:C65"/>
    <mergeCell ref="D64:E65"/>
    <mergeCell ref="F9:F10"/>
    <mergeCell ref="A58:F58"/>
    <mergeCell ref="A59:F59"/>
    <mergeCell ref="A60:F60"/>
    <mergeCell ref="A57:F57"/>
    <mergeCell ref="A56:F56"/>
    <mergeCell ref="B66:C66"/>
    <mergeCell ref="D66:E66"/>
    <mergeCell ref="A1:F1"/>
    <mergeCell ref="A4:F4"/>
    <mergeCell ref="A2:F2"/>
    <mergeCell ref="A3:F3"/>
    <mergeCell ref="A5:F5"/>
    <mergeCell ref="A6:F6"/>
    <mergeCell ref="A62:F62"/>
    <mergeCell ref="B11:C11"/>
    <mergeCell ref="D11:E11"/>
    <mergeCell ref="A7:F7"/>
    <mergeCell ref="A9:A10"/>
    <mergeCell ref="B9:C10"/>
    <mergeCell ref="D9:E10"/>
    <mergeCell ref="A64:A65"/>
  </mergeCells>
  <conditionalFormatting sqref="A9:B9 D9 A10">
    <cfRule type="cellIs" dxfId="95" priority="2648" operator="equal">
      <formula>"Hide No Variance"</formula>
    </cfRule>
  </conditionalFormatting>
  <conditionalFormatting sqref="B12:B18 B67:B73">
    <cfRule type="cellIs" dxfId="94" priority="2646" operator="equal">
      <formula>"HIDE "</formula>
    </cfRule>
  </conditionalFormatting>
  <conditionalFormatting sqref="B19:B20">
    <cfRule type="cellIs" dxfId="93" priority="2453" operator="equal">
      <formula>"HIDE "</formula>
    </cfRule>
  </conditionalFormatting>
  <conditionalFormatting sqref="B98">
    <cfRule type="cellIs" dxfId="92" priority="239" operator="equal">
      <formula>"HIDE "</formula>
    </cfRule>
  </conditionalFormatting>
  <conditionalFormatting sqref="D12:D24 D67:D79 D26:D55 D81:D98 D61">
    <cfRule type="cellIs" dxfId="91" priority="238" operator="equal">
      <formula>"HIDE "</formula>
    </cfRule>
  </conditionalFormatting>
  <conditionalFormatting sqref="B22:B24 E22:E24">
    <cfRule type="cellIs" dxfId="90" priority="2450" operator="equal">
      <formula>"HIDE "</formula>
    </cfRule>
  </conditionalFormatting>
  <conditionalFormatting sqref="B26 E26">
    <cfRule type="cellIs" dxfId="89" priority="2374" operator="equal">
      <formula>"HIDE "</formula>
    </cfRule>
  </conditionalFormatting>
  <conditionalFormatting sqref="B27:B29 E27:E29">
    <cfRule type="cellIs" dxfId="88" priority="2298" operator="equal">
      <formula>"HIDE "</formula>
    </cfRule>
  </conditionalFormatting>
  <conditionalFormatting sqref="B30">
    <cfRule type="cellIs" dxfId="87" priority="2222" operator="equal">
      <formula>"HIDE "</formula>
    </cfRule>
  </conditionalFormatting>
  <conditionalFormatting sqref="B31:B38">
    <cfRule type="cellIs" dxfId="86" priority="2220" operator="equal">
      <formula>"HIDE "</formula>
    </cfRule>
  </conditionalFormatting>
  <conditionalFormatting sqref="B39">
    <cfRule type="cellIs" dxfId="85" priority="2144" operator="equal">
      <formula>"HIDE "</formula>
    </cfRule>
  </conditionalFormatting>
  <conditionalFormatting sqref="B40">
    <cfRule type="cellIs" dxfId="84" priority="2142" operator="equal">
      <formula>"HIDE "</formula>
    </cfRule>
  </conditionalFormatting>
  <conditionalFormatting sqref="B41:B42">
    <cfRule type="cellIs" dxfId="83" priority="2140" operator="equal">
      <formula>"HIDE "</formula>
    </cfRule>
  </conditionalFormatting>
  <conditionalFormatting sqref="B43">
    <cfRule type="cellIs" dxfId="82" priority="1842" operator="equal">
      <formula>"HIDE "</formula>
    </cfRule>
  </conditionalFormatting>
  <conditionalFormatting sqref="A64:B64 D64 A65">
    <cfRule type="cellIs" dxfId="81" priority="1840" operator="equal">
      <formula>"Hide No Variance"</formula>
    </cfRule>
  </conditionalFormatting>
  <conditionalFormatting sqref="D66:E66">
    <cfRule type="cellIs" dxfId="80" priority="1839" operator="equal">
      <formula>"HIDE "</formula>
    </cfRule>
  </conditionalFormatting>
  <conditionalFormatting sqref="B74:B75">
    <cfRule type="cellIs" dxfId="79" priority="847" operator="equal">
      <formula>"HIDE "</formula>
    </cfRule>
  </conditionalFormatting>
  <conditionalFormatting sqref="B77:B79 E77:E79">
    <cfRule type="cellIs" dxfId="78" priority="846" operator="equal">
      <formula>"HIDE "</formula>
    </cfRule>
  </conditionalFormatting>
  <conditionalFormatting sqref="B81 E81">
    <cfRule type="cellIs" dxfId="77" priority="770" operator="equal">
      <formula>"HIDE "</formula>
    </cfRule>
  </conditionalFormatting>
  <conditionalFormatting sqref="B82:B84 E82:E84">
    <cfRule type="cellIs" dxfId="76" priority="694" operator="equal">
      <formula>"HIDE "</formula>
    </cfRule>
  </conditionalFormatting>
  <conditionalFormatting sqref="B85">
    <cfRule type="cellIs" dxfId="75" priority="618" operator="equal">
      <formula>"HIDE "</formula>
    </cfRule>
  </conditionalFormatting>
  <conditionalFormatting sqref="B86:B93">
    <cfRule type="cellIs" dxfId="74" priority="617" operator="equal">
      <formula>"HIDE "</formula>
    </cfRule>
  </conditionalFormatting>
  <conditionalFormatting sqref="B94">
    <cfRule type="cellIs" dxfId="73" priority="541" operator="equal">
      <formula>"HIDE "</formula>
    </cfRule>
  </conditionalFormatting>
  <conditionalFormatting sqref="B95">
    <cfRule type="cellIs" dxfId="72" priority="539" operator="equal">
      <formula>"HIDE "</formula>
    </cfRule>
  </conditionalFormatting>
  <conditionalFormatting sqref="B96:B97">
    <cfRule type="cellIs" dxfId="71" priority="537" operator="equal">
      <formula>"HIDE "</formula>
    </cfRule>
  </conditionalFormatting>
  <conditionalFormatting sqref="J23">
    <cfRule type="cellIs" dxfId="70" priority="237" operator="equal">
      <formula>"NO VAR"</formula>
    </cfRule>
  </conditionalFormatting>
  <conditionalFormatting sqref="J23">
    <cfRule type="cellIs" dxfId="69" priority="236" operator="equal">
      <formula>"HIDE-NO VAR"</formula>
    </cfRule>
  </conditionalFormatting>
  <conditionalFormatting sqref="J23">
    <cfRule type="cellIs" dxfId="68" priority="235" operator="equal">
      <formula>"ERROR "</formula>
    </cfRule>
  </conditionalFormatting>
  <conditionalFormatting sqref="J23">
    <cfRule type="cellIs" dxfId="67" priority="234" operator="equal">
      <formula>"HIDE-NO VAR"</formula>
    </cfRule>
  </conditionalFormatting>
  <conditionalFormatting sqref="J23">
    <cfRule type="cellIs" dxfId="66" priority="233" operator="equal">
      <formula>"HIDE-NO VAR"</formula>
    </cfRule>
  </conditionalFormatting>
  <conditionalFormatting sqref="J23">
    <cfRule type="cellIs" dxfId="65" priority="232" operator="equal">
      <formula>"NO VAR"</formula>
    </cfRule>
  </conditionalFormatting>
  <conditionalFormatting sqref="J23">
    <cfRule type="cellIs" dxfId="64" priority="231" operator="equal">
      <formula>"HIDE-NO VAR"</formula>
    </cfRule>
  </conditionalFormatting>
  <conditionalFormatting sqref="J23">
    <cfRule type="cellIs" dxfId="63" priority="230" operator="equal">
      <formula>"NO VAR"</formula>
    </cfRule>
  </conditionalFormatting>
  <conditionalFormatting sqref="J23">
    <cfRule type="cellIs" dxfId="62" priority="229" operator="equal">
      <formula>"HIDE-NO VAR"</formula>
    </cfRule>
  </conditionalFormatting>
  <conditionalFormatting sqref="J23">
    <cfRule type="cellIs" dxfId="61" priority="228" operator="equal">
      <formula>"NO VAR"</formula>
    </cfRule>
  </conditionalFormatting>
  <conditionalFormatting sqref="J23">
    <cfRule type="cellIs" dxfId="60" priority="227" operator="equal">
      <formula>"NO VAR"</formula>
    </cfRule>
  </conditionalFormatting>
  <conditionalFormatting sqref="J23">
    <cfRule type="cellIs" dxfId="59" priority="226" operator="equal">
      <formula>"HIDE-NO VAR"</formula>
    </cfRule>
  </conditionalFormatting>
  <conditionalFormatting sqref="J23">
    <cfRule type="cellIs" dxfId="58" priority="225" operator="equal">
      <formula>"NO VAR"</formula>
    </cfRule>
  </conditionalFormatting>
  <conditionalFormatting sqref="J23">
    <cfRule type="cellIs" dxfId="57" priority="224" operator="equal">
      <formula>"NO VAR"</formula>
    </cfRule>
  </conditionalFormatting>
  <conditionalFormatting sqref="J23">
    <cfRule type="cellIs" dxfId="56" priority="223" operator="equal">
      <formula>"HIDE-NO VAR"</formula>
    </cfRule>
  </conditionalFormatting>
  <conditionalFormatting sqref="J23">
    <cfRule type="cellIs" dxfId="55" priority="222" operator="equal">
      <formula>"NO VAR"</formula>
    </cfRule>
  </conditionalFormatting>
  <conditionalFormatting sqref="J23">
    <cfRule type="cellIs" dxfId="54" priority="221" operator="equal">
      <formula>"NO VAR"</formula>
    </cfRule>
  </conditionalFormatting>
  <conditionalFormatting sqref="J23">
    <cfRule type="cellIs" dxfId="53" priority="220" operator="equal">
      <formula>"HIDE-NO VAR"</formula>
    </cfRule>
  </conditionalFormatting>
  <conditionalFormatting sqref="J23">
    <cfRule type="cellIs" dxfId="52" priority="219" operator="equal">
      <formula>"NO VAR"</formula>
    </cfRule>
  </conditionalFormatting>
  <conditionalFormatting sqref="J23">
    <cfRule type="cellIs" dxfId="51" priority="218" operator="equal">
      <formula>"NO VAR"</formula>
    </cfRule>
  </conditionalFormatting>
  <conditionalFormatting sqref="J23">
    <cfRule type="cellIs" dxfId="50" priority="217" operator="equal">
      <formula>"HIDE-NO VAR"</formula>
    </cfRule>
  </conditionalFormatting>
  <conditionalFormatting sqref="J23">
    <cfRule type="cellIs" dxfId="49" priority="216" operator="equal">
      <formula>"NO VAR"</formula>
    </cfRule>
  </conditionalFormatting>
  <conditionalFormatting sqref="J23">
    <cfRule type="cellIs" dxfId="48" priority="215" operator="equal">
      <formula>"NO VAR"</formula>
    </cfRule>
  </conditionalFormatting>
  <conditionalFormatting sqref="J23">
    <cfRule type="cellIs" dxfId="47" priority="214" operator="equal">
      <formula>"HIDE-NO VAR"</formula>
    </cfRule>
  </conditionalFormatting>
  <conditionalFormatting sqref="J23">
    <cfRule type="cellIs" dxfId="46" priority="213" operator="equal">
      <formula>"NO VAR"</formula>
    </cfRule>
  </conditionalFormatting>
  <conditionalFormatting sqref="J23">
    <cfRule type="cellIs" dxfId="45" priority="212" operator="equal">
      <formula>"NO VAR"</formula>
    </cfRule>
  </conditionalFormatting>
  <conditionalFormatting sqref="J23">
    <cfRule type="cellIs" dxfId="44" priority="211" operator="equal">
      <formula>"HIDE-NO VAR"</formula>
    </cfRule>
  </conditionalFormatting>
  <conditionalFormatting sqref="J23">
    <cfRule type="cellIs" dxfId="43" priority="210" operator="equal">
      <formula>"NO VAR"</formula>
    </cfRule>
  </conditionalFormatting>
  <conditionalFormatting sqref="J23">
    <cfRule type="cellIs" dxfId="42" priority="209" operator="equal">
      <formula>"NO VAR"</formula>
    </cfRule>
  </conditionalFormatting>
  <conditionalFormatting sqref="J23">
    <cfRule type="cellIs" dxfId="41" priority="208" operator="equal">
      <formula>"HIDE-NO VAR"</formula>
    </cfRule>
  </conditionalFormatting>
  <conditionalFormatting sqref="J23">
    <cfRule type="cellIs" dxfId="40" priority="207" operator="equal">
      <formula>"NO VAR"</formula>
    </cfRule>
  </conditionalFormatting>
  <conditionalFormatting sqref="J23">
    <cfRule type="cellIs" dxfId="39" priority="206" operator="equal">
      <formula>"NO VAR"</formula>
    </cfRule>
  </conditionalFormatting>
  <conditionalFormatting sqref="D25">
    <cfRule type="cellIs" dxfId="38" priority="77" operator="equal">
      <formula>"HIDE "</formula>
    </cfRule>
  </conditionalFormatting>
  <conditionalFormatting sqref="B25 E25">
    <cfRule type="cellIs" dxfId="37" priority="152" operator="equal">
      <formula>"HIDE "</formula>
    </cfRule>
  </conditionalFormatting>
  <conditionalFormatting sqref="D80">
    <cfRule type="cellIs" dxfId="36" priority="1" operator="equal">
      <formula>"HIDE "</formula>
    </cfRule>
  </conditionalFormatting>
  <conditionalFormatting sqref="B80 E80">
    <cfRule type="cellIs" dxfId="35" priority="76" operator="equal">
      <formula>"HIDE "</formula>
    </cfRule>
  </conditionalFormatting>
  <printOptions horizontalCentered="1"/>
  <pageMargins left="0.7" right="0.7" top="0.75" bottom="0.75" header="0.3" footer="0.3"/>
  <pageSetup scale="62" orientation="landscape" r:id="rId1"/>
  <drawing r:id="rId2"/>
  <legacyDrawing r:id="rId3"/>
  <controls>
    <mc:AlternateContent xmlns:mc="http://schemas.openxmlformats.org/markup-compatibility/2006">
      <mc:Choice Requires="x14">
        <control shapeId="4098" r:id="rId4" name="CommandButton2">
          <controlPr defaultSize="0" autoLine="0" r:id="rId5">
            <anchor moveWithCells="1">
              <from>
                <xdr:col>7</xdr:col>
                <xdr:colOff>28575</xdr:colOff>
                <xdr:row>2</xdr:row>
                <xdr:rowOff>190500</xdr:rowOff>
              </from>
              <to>
                <xdr:col>8</xdr:col>
                <xdr:colOff>942975</xdr:colOff>
                <xdr:row>4</xdr:row>
                <xdr:rowOff>171450</xdr:rowOff>
              </to>
            </anchor>
          </controlPr>
        </control>
      </mc:Choice>
      <mc:Fallback>
        <control shapeId="4098" r:id="rId4" name="CommandButton2"/>
      </mc:Fallback>
    </mc:AlternateContent>
    <mc:AlternateContent xmlns:mc="http://schemas.openxmlformats.org/markup-compatibility/2006">
      <mc:Choice Requires="x14">
        <control shapeId="4097" r:id="rId6" name="CommandButton1">
          <controlPr defaultSize="0" autoLine="0" r:id="rId7">
            <anchor moveWithCells="1">
              <from>
                <xdr:col>7</xdr:col>
                <xdr:colOff>38100</xdr:colOff>
                <xdr:row>0</xdr:row>
                <xdr:rowOff>133350</xdr:rowOff>
              </from>
              <to>
                <xdr:col>8</xdr:col>
                <xdr:colOff>962025</xdr:colOff>
                <xdr:row>2</xdr:row>
                <xdr:rowOff>9525</xdr:rowOff>
              </to>
            </anchor>
          </controlPr>
        </control>
      </mc:Choice>
      <mc:Fallback>
        <control shapeId="4097" r:id="rId6" name="CommandButton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6" tint="-9.9978637043366805E-2"/>
  </sheetPr>
  <dimension ref="A1:Z157"/>
  <sheetViews>
    <sheetView zoomScale="70" zoomScaleNormal="70" workbookViewId="0">
      <selection activeCell="AC88" sqref="AC88"/>
    </sheetView>
  </sheetViews>
  <sheetFormatPr defaultRowHeight="15" x14ac:dyDescent="0.25"/>
  <cols>
    <col min="1" max="1" width="0.85546875" customWidth="1"/>
    <col min="2" max="2" width="71.5703125" customWidth="1"/>
    <col min="3" max="3" width="0.85546875" customWidth="1"/>
    <col min="4" max="5" width="14.42578125" customWidth="1"/>
    <col min="6" max="9" width="13.85546875" customWidth="1"/>
    <col min="10" max="12" width="13.5703125" customWidth="1"/>
    <col min="13" max="18" width="13.85546875" customWidth="1"/>
    <col min="19" max="19" width="15.140625" customWidth="1"/>
    <col min="20" max="20" width="15" customWidth="1"/>
    <col min="21" max="21" width="15.140625" customWidth="1"/>
    <col min="22" max="22" width="0.85546875" customWidth="1"/>
    <col min="23" max="23" width="13.140625" customWidth="1"/>
  </cols>
  <sheetData>
    <row r="1" spans="1:26" s="64" customFormat="1" ht="28.5" x14ac:dyDescent="0.45">
      <c r="A1" s="167" t="s">
        <v>0</v>
      </c>
      <c r="B1" s="167"/>
      <c r="C1" s="167"/>
      <c r="D1" s="167"/>
      <c r="E1" s="167"/>
      <c r="F1" s="167"/>
      <c r="G1" s="167"/>
      <c r="H1" s="167"/>
      <c r="I1" s="167"/>
      <c r="J1" s="167"/>
      <c r="K1" s="167"/>
      <c r="L1" s="167"/>
      <c r="M1" s="167"/>
      <c r="N1" s="167"/>
      <c r="O1" s="167"/>
      <c r="P1" s="167"/>
      <c r="Q1" s="167"/>
      <c r="R1" s="167"/>
      <c r="S1" s="167"/>
      <c r="T1" s="167"/>
      <c r="U1" s="167"/>
      <c r="V1" s="167"/>
    </row>
    <row r="2" spans="1:26" s="6" customFormat="1" ht="22.5" customHeight="1" x14ac:dyDescent="0.4">
      <c r="A2" s="176" t="s">
        <v>100</v>
      </c>
      <c r="B2" s="176"/>
      <c r="C2" s="176"/>
      <c r="D2" s="176"/>
      <c r="E2" s="176"/>
      <c r="F2" s="176"/>
      <c r="G2" s="176"/>
      <c r="H2" s="176"/>
      <c r="I2" s="176"/>
      <c r="J2" s="176"/>
      <c r="K2" s="176"/>
      <c r="L2" s="176"/>
      <c r="M2" s="176"/>
      <c r="N2" s="176"/>
      <c r="O2" s="176"/>
      <c r="P2" s="176"/>
      <c r="Q2" s="176"/>
      <c r="R2" s="176"/>
      <c r="S2" s="176"/>
      <c r="T2" s="176"/>
      <c r="U2" s="176"/>
      <c r="V2" s="75"/>
    </row>
    <row r="3" spans="1:26" s="65" customFormat="1" ht="22.5" customHeight="1" x14ac:dyDescent="0.4">
      <c r="A3" s="168" t="s">
        <v>57</v>
      </c>
      <c r="B3" s="168"/>
      <c r="C3" s="168"/>
      <c r="D3" s="168"/>
      <c r="E3" s="168"/>
      <c r="F3" s="168"/>
      <c r="G3" s="168"/>
      <c r="H3" s="168"/>
      <c r="I3" s="168"/>
      <c r="J3" s="168"/>
      <c r="K3" s="168"/>
      <c r="L3" s="168"/>
      <c r="M3" s="168"/>
      <c r="N3" s="168"/>
      <c r="O3" s="168"/>
      <c r="P3" s="168"/>
      <c r="Q3" s="168"/>
      <c r="R3" s="168"/>
      <c r="S3" s="168"/>
      <c r="T3" s="168"/>
      <c r="U3" s="168"/>
      <c r="V3" s="168"/>
    </row>
    <row r="4" spans="1:26" s="66" customFormat="1" ht="22.5" customHeight="1" x14ac:dyDescent="0.35">
      <c r="A4" s="169" t="s">
        <v>108</v>
      </c>
      <c r="B4" s="170"/>
      <c r="C4" s="170"/>
      <c r="D4" s="170"/>
      <c r="E4" s="170"/>
      <c r="F4" s="170"/>
      <c r="G4" s="170"/>
      <c r="H4" s="170"/>
      <c r="I4" s="170"/>
      <c r="J4" s="170"/>
      <c r="K4" s="170"/>
      <c r="L4" s="170"/>
      <c r="M4" s="170"/>
      <c r="N4" s="170"/>
      <c r="O4" s="170"/>
      <c r="P4" s="170"/>
      <c r="Q4" s="170"/>
      <c r="R4" s="170"/>
      <c r="S4" s="170"/>
      <c r="T4" s="170"/>
      <c r="U4" s="170"/>
      <c r="V4" s="170"/>
    </row>
    <row r="5" spans="1:26" s="67" customFormat="1" ht="20.25" customHeight="1" x14ac:dyDescent="0.35">
      <c r="A5" s="171" t="s">
        <v>5</v>
      </c>
      <c r="B5" s="172"/>
      <c r="C5" s="172"/>
      <c r="D5" s="172"/>
      <c r="E5" s="172"/>
      <c r="F5" s="172"/>
      <c r="G5" s="172"/>
      <c r="H5" s="172"/>
      <c r="I5" s="172"/>
      <c r="J5" s="172"/>
      <c r="K5" s="172"/>
      <c r="L5" s="172"/>
      <c r="M5" s="172"/>
      <c r="N5" s="172"/>
      <c r="O5" s="172"/>
      <c r="P5" s="172"/>
      <c r="Q5" s="172"/>
      <c r="R5" s="172"/>
      <c r="S5" s="172"/>
      <c r="T5" s="172"/>
      <c r="U5" s="172"/>
      <c r="V5" s="172"/>
    </row>
    <row r="7" spans="1:26" ht="17.25" customHeight="1" x14ac:dyDescent="0.25"/>
    <row r="8" spans="1:26" s="71" customFormat="1" ht="22.5" customHeight="1" x14ac:dyDescent="0.25">
      <c r="A8" s="68"/>
      <c r="B8" s="69"/>
      <c r="C8" s="70"/>
      <c r="D8" s="202" t="s">
        <v>49</v>
      </c>
      <c r="E8" s="203"/>
      <c r="F8" s="203"/>
      <c r="G8" s="202" t="s">
        <v>50</v>
      </c>
      <c r="H8" s="203"/>
      <c r="I8" s="203"/>
      <c r="J8" s="202" t="s">
        <v>51</v>
      </c>
      <c r="K8" s="203"/>
      <c r="L8" s="203"/>
      <c r="M8" s="202" t="s">
        <v>52</v>
      </c>
      <c r="N8" s="203"/>
      <c r="O8" s="204"/>
      <c r="P8" s="202" t="s">
        <v>53</v>
      </c>
      <c r="Q8" s="203"/>
      <c r="R8" s="204"/>
      <c r="S8" s="202" t="s">
        <v>54</v>
      </c>
      <c r="T8" s="203"/>
      <c r="U8" s="204"/>
    </row>
    <row r="9" spans="1:26" s="1" customFormat="1" ht="18" customHeight="1" x14ac:dyDescent="0.3">
      <c r="A9" s="15"/>
      <c r="B9" s="16"/>
      <c r="C9" s="16"/>
      <c r="D9" s="38" t="s">
        <v>103</v>
      </c>
      <c r="E9" s="200" t="s">
        <v>70</v>
      </c>
      <c r="F9" s="198" t="s">
        <v>4</v>
      </c>
      <c r="G9" s="38" t="s">
        <v>103</v>
      </c>
      <c r="H9" s="200" t="s">
        <v>70</v>
      </c>
      <c r="I9" s="198" t="s">
        <v>4</v>
      </c>
      <c r="J9" s="38" t="s">
        <v>103</v>
      </c>
      <c r="K9" s="200" t="s">
        <v>70</v>
      </c>
      <c r="L9" s="198" t="s">
        <v>4</v>
      </c>
      <c r="M9" s="38" t="s">
        <v>103</v>
      </c>
      <c r="N9" s="200" t="s">
        <v>70</v>
      </c>
      <c r="O9" s="198" t="s">
        <v>4</v>
      </c>
      <c r="P9" s="38" t="s">
        <v>103</v>
      </c>
      <c r="Q9" s="200" t="s">
        <v>70</v>
      </c>
      <c r="R9" s="198" t="s">
        <v>4</v>
      </c>
      <c r="S9" s="38" t="s">
        <v>103</v>
      </c>
      <c r="T9" s="200" t="s">
        <v>70</v>
      </c>
      <c r="U9" s="198" t="s">
        <v>4</v>
      </c>
      <c r="X9" s="71"/>
      <c r="Y9" s="71"/>
      <c r="Z9" s="71"/>
    </row>
    <row r="10" spans="1:26" s="1" customFormat="1" ht="15.75" customHeight="1" x14ac:dyDescent="0.3">
      <c r="A10" s="15"/>
      <c r="B10" s="16"/>
      <c r="C10" s="16"/>
      <c r="D10" s="39" t="s">
        <v>104</v>
      </c>
      <c r="E10" s="201"/>
      <c r="F10" s="199"/>
      <c r="G10" s="40" t="s">
        <v>104</v>
      </c>
      <c r="H10" s="201"/>
      <c r="I10" s="199"/>
      <c r="J10" s="40" t="s">
        <v>104</v>
      </c>
      <c r="K10" s="201"/>
      <c r="L10" s="199"/>
      <c r="M10" s="40" t="s">
        <v>104</v>
      </c>
      <c r="N10" s="201"/>
      <c r="O10" s="199"/>
      <c r="P10" s="40" t="s">
        <v>104</v>
      </c>
      <c r="Q10" s="201"/>
      <c r="R10" s="199"/>
      <c r="S10" s="40" t="s">
        <v>104</v>
      </c>
      <c r="T10" s="201"/>
      <c r="U10" s="199"/>
      <c r="X10" s="71"/>
      <c r="Y10" s="71"/>
      <c r="Z10" s="71"/>
    </row>
    <row r="11" spans="1:26" s="1" customFormat="1" ht="15" customHeight="1" x14ac:dyDescent="0.3">
      <c r="A11" s="15"/>
      <c r="B11" s="16"/>
      <c r="C11" s="16"/>
      <c r="D11" s="11"/>
      <c r="E11" s="41"/>
      <c r="F11" s="42"/>
      <c r="G11" s="11"/>
      <c r="H11" s="41"/>
      <c r="I11" s="42"/>
      <c r="J11" s="11"/>
      <c r="K11" s="41"/>
      <c r="L11" s="42"/>
      <c r="M11" s="11"/>
      <c r="N11" s="41"/>
      <c r="O11" s="42"/>
      <c r="P11" s="11"/>
      <c r="Q11" s="41"/>
      <c r="R11" s="42"/>
      <c r="S11" s="11"/>
      <c r="T11" s="41"/>
      <c r="U11" s="42"/>
      <c r="X11" s="71"/>
      <c r="Y11" s="71"/>
      <c r="Z11" s="71"/>
    </row>
    <row r="12" spans="1:26" s="1" customFormat="1" ht="18" customHeight="1" x14ac:dyDescent="0.3">
      <c r="A12" s="15"/>
      <c r="B12" s="23" t="s">
        <v>1</v>
      </c>
      <c r="C12" s="16"/>
      <c r="D12" s="15"/>
      <c r="E12" s="43"/>
      <c r="F12" s="44"/>
      <c r="G12" s="15"/>
      <c r="H12" s="43"/>
      <c r="I12" s="44"/>
      <c r="J12" s="15"/>
      <c r="K12" s="43"/>
      <c r="L12" s="44"/>
      <c r="M12" s="15"/>
      <c r="N12" s="43"/>
      <c r="O12" s="44"/>
      <c r="P12" s="15"/>
      <c r="Q12" s="43"/>
      <c r="R12" s="44"/>
      <c r="S12" s="15"/>
      <c r="T12" s="43"/>
      <c r="U12" s="44"/>
      <c r="X12" s="71"/>
      <c r="Y12" s="71"/>
      <c r="Z12" s="71"/>
    </row>
    <row r="13" spans="1:26" s="1" customFormat="1" ht="18" customHeight="1" x14ac:dyDescent="0.3">
      <c r="A13" s="15"/>
      <c r="B13" s="35" t="s">
        <v>2</v>
      </c>
      <c r="C13" s="16"/>
      <c r="D13" s="116">
        <v>0</v>
      </c>
      <c r="E13" s="117">
        <v>0</v>
      </c>
      <c r="F13" s="118">
        <f t="shared" ref="F13:F20" si="0">E13-D13</f>
        <v>0</v>
      </c>
      <c r="G13" s="116">
        <v>0</v>
      </c>
      <c r="H13" s="117">
        <v>0</v>
      </c>
      <c r="I13" s="118">
        <f t="shared" ref="I13:I20" si="1">H13-G13</f>
        <v>0</v>
      </c>
      <c r="J13" s="116">
        <v>0</v>
      </c>
      <c r="K13" s="117">
        <v>0</v>
      </c>
      <c r="L13" s="118">
        <f t="shared" ref="L13:L20" si="2">K13-J13</f>
        <v>0</v>
      </c>
      <c r="M13" s="116">
        <v>0</v>
      </c>
      <c r="N13" s="117">
        <v>0</v>
      </c>
      <c r="O13" s="118">
        <f t="shared" ref="O13:O20" si="3">N13-M13</f>
        <v>0</v>
      </c>
      <c r="P13" s="116">
        <v>0</v>
      </c>
      <c r="Q13" s="117">
        <v>0</v>
      </c>
      <c r="R13" s="118">
        <f t="shared" ref="R13:R20" si="4">Q13-P13</f>
        <v>0</v>
      </c>
      <c r="S13" s="116">
        <f>SUM(P13,M13,J13,G13,D13)</f>
        <v>0</v>
      </c>
      <c r="T13" s="117">
        <f>SUM(Q13,N13,K13,H13,E13)</f>
        <v>0</v>
      </c>
      <c r="U13" s="118">
        <f t="shared" ref="U13:U20" si="5">T13-S13</f>
        <v>0</v>
      </c>
      <c r="X13" s="71"/>
      <c r="Y13" s="71"/>
      <c r="Z13" s="71"/>
    </row>
    <row r="14" spans="1:26" s="1" customFormat="1" ht="18" customHeight="1" x14ac:dyDescent="0.3">
      <c r="A14" s="15"/>
      <c r="B14" s="35" t="s">
        <v>3</v>
      </c>
      <c r="C14" s="16"/>
      <c r="D14" s="116">
        <v>45.451682842061338</v>
      </c>
      <c r="E14" s="117">
        <v>50.064999999999998</v>
      </c>
      <c r="F14" s="118">
        <f t="shared" si="0"/>
        <v>4.6133171579386598</v>
      </c>
      <c r="G14" s="116">
        <v>8.0395071688418476</v>
      </c>
      <c r="H14" s="117">
        <v>8.8349999999999991</v>
      </c>
      <c r="I14" s="118">
        <f t="shared" si="1"/>
        <v>0.7954928311581515</v>
      </c>
      <c r="J14" s="116">
        <v>0</v>
      </c>
      <c r="K14" s="117">
        <v>0</v>
      </c>
      <c r="L14" s="118">
        <f t="shared" si="2"/>
        <v>0</v>
      </c>
      <c r="M14" s="116">
        <v>0</v>
      </c>
      <c r="N14" s="117">
        <v>0</v>
      </c>
      <c r="O14" s="118">
        <f t="shared" si="3"/>
        <v>0</v>
      </c>
      <c r="P14" s="116">
        <v>0</v>
      </c>
      <c r="Q14" s="117">
        <v>0</v>
      </c>
      <c r="R14" s="118">
        <f t="shared" si="4"/>
        <v>0</v>
      </c>
      <c r="S14" s="116">
        <f t="shared" ref="S14:T19" si="6">SUM(P14,M14,J14,G14,D14)</f>
        <v>53.491190010903182</v>
      </c>
      <c r="T14" s="117">
        <f t="shared" si="6"/>
        <v>58.9</v>
      </c>
      <c r="U14" s="118">
        <f t="shared" si="5"/>
        <v>5.4088099890968167</v>
      </c>
      <c r="V14" s="46"/>
      <c r="W14" s="46"/>
      <c r="X14" s="71"/>
      <c r="Y14" s="71"/>
      <c r="Z14" s="71"/>
    </row>
    <row r="15" spans="1:26" s="1" customFormat="1" ht="18" customHeight="1" x14ac:dyDescent="0.3">
      <c r="A15" s="15"/>
      <c r="B15" s="35" t="s">
        <v>62</v>
      </c>
      <c r="C15" s="16"/>
      <c r="D15" s="116">
        <v>0</v>
      </c>
      <c r="E15" s="117">
        <v>0</v>
      </c>
      <c r="F15" s="118">
        <f t="shared" si="0"/>
        <v>0</v>
      </c>
      <c r="G15" s="116">
        <v>0</v>
      </c>
      <c r="H15" s="117">
        <v>0</v>
      </c>
      <c r="I15" s="118">
        <f t="shared" si="1"/>
        <v>0</v>
      </c>
      <c r="J15" s="116">
        <v>0</v>
      </c>
      <c r="K15" s="117">
        <v>0</v>
      </c>
      <c r="L15" s="118">
        <f t="shared" si="2"/>
        <v>0</v>
      </c>
      <c r="M15" s="116">
        <v>0</v>
      </c>
      <c r="N15" s="117">
        <v>0</v>
      </c>
      <c r="O15" s="118">
        <f t="shared" si="3"/>
        <v>0</v>
      </c>
      <c r="P15" s="116">
        <v>16.813735293384767</v>
      </c>
      <c r="Q15" s="117">
        <v>32.16289613</v>
      </c>
      <c r="R15" s="118">
        <f t="shared" si="4"/>
        <v>15.349160836615233</v>
      </c>
      <c r="S15" s="116">
        <f t="shared" si="6"/>
        <v>16.813735293384767</v>
      </c>
      <c r="T15" s="117">
        <f t="shared" si="6"/>
        <v>32.16289613</v>
      </c>
      <c r="U15" s="118">
        <f t="shared" si="5"/>
        <v>15.349160836615233</v>
      </c>
      <c r="V15" s="46"/>
      <c r="W15" s="46"/>
      <c r="X15" s="71"/>
      <c r="Y15" s="71"/>
      <c r="Z15" s="71"/>
    </row>
    <row r="16" spans="1:26" s="1" customFormat="1" ht="18" customHeight="1" x14ac:dyDescent="0.3">
      <c r="A16" s="15"/>
      <c r="B16" s="35" t="s">
        <v>63</v>
      </c>
      <c r="C16" s="16"/>
      <c r="D16" s="116">
        <v>0</v>
      </c>
      <c r="E16" s="117">
        <v>0</v>
      </c>
      <c r="F16" s="118">
        <f t="shared" si="0"/>
        <v>0</v>
      </c>
      <c r="G16" s="116">
        <v>0</v>
      </c>
      <c r="H16" s="117">
        <v>0</v>
      </c>
      <c r="I16" s="118">
        <f t="shared" si="1"/>
        <v>0</v>
      </c>
      <c r="J16" s="116">
        <v>0</v>
      </c>
      <c r="K16" s="117">
        <v>0</v>
      </c>
      <c r="L16" s="118">
        <f t="shared" si="2"/>
        <v>0</v>
      </c>
      <c r="M16" s="116">
        <v>0</v>
      </c>
      <c r="N16" s="117">
        <v>0</v>
      </c>
      <c r="O16" s="118">
        <f t="shared" si="3"/>
        <v>0</v>
      </c>
      <c r="P16" s="116">
        <v>7.1898977218633178</v>
      </c>
      <c r="Q16" s="117">
        <v>18.873033809999999</v>
      </c>
      <c r="R16" s="118">
        <f t="shared" si="4"/>
        <v>11.683136088136681</v>
      </c>
      <c r="S16" s="116">
        <f t="shared" si="6"/>
        <v>7.1898977218633178</v>
      </c>
      <c r="T16" s="117">
        <f t="shared" si="6"/>
        <v>18.873033809999999</v>
      </c>
      <c r="U16" s="118">
        <f t="shared" si="5"/>
        <v>11.683136088136681</v>
      </c>
      <c r="V16" s="46"/>
      <c r="W16" s="46"/>
      <c r="X16" s="46"/>
      <c r="Y16" s="46"/>
      <c r="Z16" s="46"/>
    </row>
    <row r="17" spans="1:26" s="1" customFormat="1" ht="18" customHeight="1" x14ac:dyDescent="0.3">
      <c r="A17" s="15"/>
      <c r="B17" s="35" t="s">
        <v>6</v>
      </c>
      <c r="C17" s="16"/>
      <c r="D17" s="116">
        <v>0</v>
      </c>
      <c r="E17" s="117">
        <v>0</v>
      </c>
      <c r="F17" s="118">
        <f t="shared" si="0"/>
        <v>0</v>
      </c>
      <c r="G17" s="116">
        <v>0</v>
      </c>
      <c r="H17" s="117">
        <v>0</v>
      </c>
      <c r="I17" s="118">
        <f t="shared" si="1"/>
        <v>0</v>
      </c>
      <c r="J17" s="116">
        <v>0</v>
      </c>
      <c r="K17" s="117">
        <v>0</v>
      </c>
      <c r="L17" s="118">
        <f t="shared" si="2"/>
        <v>0</v>
      </c>
      <c r="M17" s="116">
        <v>0</v>
      </c>
      <c r="N17" s="117">
        <v>0</v>
      </c>
      <c r="O17" s="118">
        <f t="shared" si="3"/>
        <v>0</v>
      </c>
      <c r="P17" s="116">
        <v>0</v>
      </c>
      <c r="Q17" s="117">
        <v>0</v>
      </c>
      <c r="R17" s="118">
        <f t="shared" si="4"/>
        <v>0</v>
      </c>
      <c r="S17" s="116">
        <f t="shared" si="6"/>
        <v>0</v>
      </c>
      <c r="T17" s="117">
        <f t="shared" si="6"/>
        <v>0</v>
      </c>
      <c r="U17" s="118">
        <f t="shared" si="5"/>
        <v>0</v>
      </c>
      <c r="V17" s="46"/>
      <c r="W17" s="46"/>
      <c r="X17" s="46"/>
      <c r="Y17" s="46"/>
      <c r="Z17" s="46"/>
    </row>
    <row r="18" spans="1:26" s="1" customFormat="1" ht="18" customHeight="1" x14ac:dyDescent="0.3">
      <c r="A18" s="15"/>
      <c r="B18" s="35" t="s">
        <v>7</v>
      </c>
      <c r="C18" s="16"/>
      <c r="D18" s="116">
        <v>26.623036381579642</v>
      </c>
      <c r="E18" s="117">
        <v>36.167076000000002</v>
      </c>
      <c r="F18" s="118">
        <f t="shared" si="0"/>
        <v>9.54403961842036</v>
      </c>
      <c r="G18" s="116">
        <v>0</v>
      </c>
      <c r="H18" s="117">
        <v>0</v>
      </c>
      <c r="I18" s="118">
        <f t="shared" si="1"/>
        <v>0</v>
      </c>
      <c r="J18" s="116">
        <v>0</v>
      </c>
      <c r="K18" s="117">
        <v>0</v>
      </c>
      <c r="L18" s="118">
        <f t="shared" si="2"/>
        <v>0</v>
      </c>
      <c r="M18" s="116">
        <v>0</v>
      </c>
      <c r="N18" s="117">
        <v>0</v>
      </c>
      <c r="O18" s="118">
        <f t="shared" si="3"/>
        <v>0</v>
      </c>
      <c r="P18" s="116">
        <v>0</v>
      </c>
      <c r="Q18" s="117">
        <v>0</v>
      </c>
      <c r="R18" s="118">
        <f t="shared" si="4"/>
        <v>0</v>
      </c>
      <c r="S18" s="116">
        <f t="shared" si="6"/>
        <v>26.623036381579642</v>
      </c>
      <c r="T18" s="117">
        <f t="shared" si="6"/>
        <v>36.167076000000002</v>
      </c>
      <c r="U18" s="118">
        <f t="shared" si="5"/>
        <v>9.54403961842036</v>
      </c>
      <c r="V18" s="46"/>
      <c r="W18" s="46"/>
      <c r="X18" s="46"/>
      <c r="Y18" s="46"/>
      <c r="Z18" s="46"/>
    </row>
    <row r="19" spans="1:26" s="1" customFormat="1" ht="18" customHeight="1" x14ac:dyDescent="0.3">
      <c r="A19" s="15"/>
      <c r="B19" s="35" t="s">
        <v>8</v>
      </c>
      <c r="C19" s="16"/>
      <c r="D19" s="116">
        <v>0</v>
      </c>
      <c r="E19" s="117">
        <v>0</v>
      </c>
      <c r="F19" s="118">
        <f t="shared" si="0"/>
        <v>0</v>
      </c>
      <c r="G19" s="116">
        <v>0</v>
      </c>
      <c r="H19" s="117">
        <v>0</v>
      </c>
      <c r="I19" s="118">
        <f t="shared" si="1"/>
        <v>0</v>
      </c>
      <c r="J19" s="116">
        <v>0</v>
      </c>
      <c r="K19" s="117">
        <v>0</v>
      </c>
      <c r="L19" s="118">
        <f t="shared" si="2"/>
        <v>0</v>
      </c>
      <c r="M19" s="116">
        <v>0</v>
      </c>
      <c r="N19" s="117">
        <v>0</v>
      </c>
      <c r="O19" s="118">
        <f t="shared" si="3"/>
        <v>0</v>
      </c>
      <c r="P19" s="116">
        <v>0</v>
      </c>
      <c r="Q19" s="117">
        <v>0</v>
      </c>
      <c r="R19" s="118">
        <f t="shared" si="4"/>
        <v>0</v>
      </c>
      <c r="S19" s="116">
        <f t="shared" si="6"/>
        <v>0</v>
      </c>
      <c r="T19" s="117">
        <f t="shared" si="6"/>
        <v>0</v>
      </c>
      <c r="U19" s="118">
        <f t="shared" si="5"/>
        <v>0</v>
      </c>
      <c r="V19" s="46"/>
      <c r="W19" s="46"/>
      <c r="X19" s="46"/>
      <c r="Y19" s="46"/>
      <c r="Z19" s="46"/>
    </row>
    <row r="20" spans="1:26" s="49" customFormat="1" ht="18" customHeight="1" x14ac:dyDescent="0.3">
      <c r="A20" s="47"/>
      <c r="B20" s="16"/>
      <c r="C20" s="48"/>
      <c r="D20" s="129">
        <f>SUM(D13:D19)</f>
        <v>72.074719223640983</v>
      </c>
      <c r="E20" s="130">
        <f>SUM(E13:E19)</f>
        <v>86.232076000000006</v>
      </c>
      <c r="F20" s="131">
        <f t="shared" si="0"/>
        <v>14.157356776359023</v>
      </c>
      <c r="G20" s="129">
        <f>SUM(G13:G19)</f>
        <v>8.0395071688418476</v>
      </c>
      <c r="H20" s="130">
        <f>SUM(H13:H19)</f>
        <v>8.8349999999999991</v>
      </c>
      <c r="I20" s="131">
        <f t="shared" si="1"/>
        <v>0.7954928311581515</v>
      </c>
      <c r="J20" s="129">
        <f>SUM(J13:J19)</f>
        <v>0</v>
      </c>
      <c r="K20" s="130">
        <f>SUM(K13:K19)</f>
        <v>0</v>
      </c>
      <c r="L20" s="131">
        <f t="shared" si="2"/>
        <v>0</v>
      </c>
      <c r="M20" s="129">
        <f>SUM(M13:M19)</f>
        <v>0</v>
      </c>
      <c r="N20" s="130">
        <f>SUM(N13:N19)</f>
        <v>0</v>
      </c>
      <c r="O20" s="131">
        <f t="shared" si="3"/>
        <v>0</v>
      </c>
      <c r="P20" s="129">
        <f>SUM(P13:P19)</f>
        <v>24.003633015248084</v>
      </c>
      <c r="Q20" s="130">
        <f>SUM(Q13:Q19)</f>
        <v>51.035929940000003</v>
      </c>
      <c r="R20" s="131">
        <f t="shared" si="4"/>
        <v>27.032296924751918</v>
      </c>
      <c r="S20" s="129">
        <f>SUM(S13:S19)</f>
        <v>104.1178594077309</v>
      </c>
      <c r="T20" s="130">
        <f>SUM(T13:T19)</f>
        <v>146.10300594</v>
      </c>
      <c r="U20" s="131">
        <f t="shared" si="5"/>
        <v>41.985146532269098</v>
      </c>
      <c r="V20" s="49">
        <f>SUM(D20:U20)</f>
        <v>584.41202376000012</v>
      </c>
    </row>
    <row r="21" spans="1:26" s="49" customFormat="1" ht="15" customHeight="1" x14ac:dyDescent="0.3">
      <c r="A21" s="47"/>
      <c r="B21" s="16"/>
      <c r="C21" s="48"/>
      <c r="D21" s="47"/>
      <c r="E21" s="50"/>
      <c r="F21" s="51"/>
      <c r="G21" s="47"/>
      <c r="H21" s="50"/>
      <c r="I21" s="51"/>
      <c r="J21" s="47"/>
      <c r="K21" s="50"/>
      <c r="L21" s="51"/>
      <c r="M21" s="47"/>
      <c r="N21" s="50"/>
      <c r="O21" s="51"/>
      <c r="P21" s="47"/>
      <c r="Q21" s="50"/>
      <c r="R21" s="51"/>
      <c r="S21" s="47"/>
      <c r="T21" s="50"/>
      <c r="U21" s="51"/>
    </row>
    <row r="22" spans="1:26" s="49" customFormat="1" ht="18" customHeight="1" x14ac:dyDescent="0.3">
      <c r="A22" s="47"/>
      <c r="B22" s="23" t="s">
        <v>11</v>
      </c>
      <c r="C22" s="48"/>
      <c r="D22" s="47"/>
      <c r="E22" s="50"/>
      <c r="F22" s="51"/>
      <c r="G22" s="47"/>
      <c r="H22" s="50"/>
      <c r="I22" s="51"/>
      <c r="J22" s="47"/>
      <c r="K22" s="50"/>
      <c r="L22" s="51"/>
      <c r="M22" s="47"/>
      <c r="N22" s="50"/>
      <c r="O22" s="51"/>
      <c r="P22" s="47"/>
      <c r="Q22" s="50"/>
      <c r="R22" s="51"/>
      <c r="S22" s="47"/>
      <c r="T22" s="50"/>
      <c r="U22" s="51"/>
    </row>
    <row r="23" spans="1:26" s="49" customFormat="1" ht="18" customHeight="1" x14ac:dyDescent="0.3">
      <c r="A23" s="47"/>
      <c r="B23" s="35" t="s">
        <v>12</v>
      </c>
      <c r="C23" s="48"/>
      <c r="D23" s="116">
        <v>10.379278277390648</v>
      </c>
      <c r="E23" s="117">
        <v>21.441380149999997</v>
      </c>
      <c r="F23" s="118">
        <f>E23-D23</f>
        <v>11.062101872609349</v>
      </c>
      <c r="G23" s="116">
        <v>1.9139336539202114</v>
      </c>
      <c r="H23" s="117">
        <v>18.140270489999999</v>
      </c>
      <c r="I23" s="118">
        <f>H23-G23</f>
        <v>16.226336836079788</v>
      </c>
      <c r="J23" s="116">
        <v>0</v>
      </c>
      <c r="K23" s="117">
        <v>0</v>
      </c>
      <c r="L23" s="118">
        <f>K23-J23</f>
        <v>0</v>
      </c>
      <c r="M23" s="116">
        <v>0</v>
      </c>
      <c r="N23" s="117">
        <v>0</v>
      </c>
      <c r="O23" s="118">
        <f>N23-M23</f>
        <v>0</v>
      </c>
      <c r="P23" s="116">
        <v>0</v>
      </c>
      <c r="Q23" s="117">
        <v>0</v>
      </c>
      <c r="R23" s="118">
        <f>Q23-P23</f>
        <v>0</v>
      </c>
      <c r="S23" s="116">
        <f t="shared" ref="S23:T25" si="7">SUM(P23,M23,J23,G23,D23)</f>
        <v>12.293211931310861</v>
      </c>
      <c r="T23" s="117">
        <f t="shared" si="7"/>
        <v>39.581650639999992</v>
      </c>
      <c r="U23" s="118">
        <f>T23-S23</f>
        <v>27.288438708689132</v>
      </c>
    </row>
    <row r="24" spans="1:26" s="49" customFormat="1" ht="18" customHeight="1" x14ac:dyDescent="0.3">
      <c r="A24" s="47"/>
      <c r="B24" s="35" t="s">
        <v>65</v>
      </c>
      <c r="C24" s="48"/>
      <c r="D24" s="116">
        <v>0</v>
      </c>
      <c r="E24" s="117">
        <v>0</v>
      </c>
      <c r="F24" s="118">
        <f>E24-D24</f>
        <v>0</v>
      </c>
      <c r="G24" s="116">
        <v>0</v>
      </c>
      <c r="H24" s="117">
        <v>0</v>
      </c>
      <c r="I24" s="118">
        <f>H24-G24</f>
        <v>0</v>
      </c>
      <c r="J24" s="116">
        <v>0</v>
      </c>
      <c r="K24" s="117">
        <v>0</v>
      </c>
      <c r="L24" s="118">
        <f>K24-J24</f>
        <v>0</v>
      </c>
      <c r="M24" s="116">
        <v>0</v>
      </c>
      <c r="N24" s="117">
        <v>0</v>
      </c>
      <c r="O24" s="118">
        <f>N24-M24</f>
        <v>0</v>
      </c>
      <c r="P24" s="116">
        <v>0</v>
      </c>
      <c r="Q24" s="117">
        <v>0</v>
      </c>
      <c r="R24" s="118">
        <f>Q24-P24</f>
        <v>0</v>
      </c>
      <c r="S24" s="116">
        <f t="shared" si="7"/>
        <v>0</v>
      </c>
      <c r="T24" s="117">
        <f t="shared" si="7"/>
        <v>0</v>
      </c>
      <c r="U24" s="118">
        <f>T24-S24</f>
        <v>0</v>
      </c>
    </row>
    <row r="25" spans="1:26" s="49" customFormat="1" ht="18" customHeight="1" x14ac:dyDescent="0.3">
      <c r="A25" s="47"/>
      <c r="B25" s="35" t="s">
        <v>14</v>
      </c>
      <c r="C25" s="48"/>
      <c r="D25" s="116">
        <v>0</v>
      </c>
      <c r="E25" s="117">
        <v>5.9190199999999991E-2</v>
      </c>
      <c r="F25" s="118">
        <f>E25-D25</f>
        <v>5.9190199999999991E-2</v>
      </c>
      <c r="G25" s="116">
        <v>0</v>
      </c>
      <c r="H25" s="117">
        <v>2.5367229999999998E-2</v>
      </c>
      <c r="I25" s="118">
        <f>H25-G25</f>
        <v>2.5367229999999998E-2</v>
      </c>
      <c r="J25" s="116">
        <v>0</v>
      </c>
      <c r="K25" s="117">
        <v>0</v>
      </c>
      <c r="L25" s="118">
        <f>K25-J25</f>
        <v>0</v>
      </c>
      <c r="M25" s="116">
        <v>0</v>
      </c>
      <c r="N25" s="117">
        <v>0</v>
      </c>
      <c r="O25" s="118">
        <f>N25-M25</f>
        <v>0</v>
      </c>
      <c r="P25" s="116">
        <v>0</v>
      </c>
      <c r="Q25" s="117">
        <v>0</v>
      </c>
      <c r="R25" s="118">
        <f>Q25-P25</f>
        <v>0</v>
      </c>
      <c r="S25" s="116">
        <f t="shared" si="7"/>
        <v>0</v>
      </c>
      <c r="T25" s="117">
        <f t="shared" si="7"/>
        <v>8.4557429999999989E-2</v>
      </c>
      <c r="U25" s="118">
        <f>T25-S25</f>
        <v>8.4557429999999989E-2</v>
      </c>
    </row>
    <row r="26" spans="1:26" s="49" customFormat="1" ht="18" customHeight="1" x14ac:dyDescent="0.3">
      <c r="A26" s="47"/>
      <c r="B26" s="16"/>
      <c r="C26" s="48"/>
      <c r="D26" s="129">
        <f>SUM(D23:D25)</f>
        <v>10.379278277390648</v>
      </c>
      <c r="E26" s="130">
        <f>SUM(E23:E25)</f>
        <v>21.500570349999997</v>
      </c>
      <c r="F26" s="131">
        <f>E26-D26</f>
        <v>11.121292072609348</v>
      </c>
      <c r="G26" s="129">
        <f>SUM(G23:G25)</f>
        <v>1.9139336539202114</v>
      </c>
      <c r="H26" s="130">
        <f>SUM(H23:H25)</f>
        <v>18.165637719999999</v>
      </c>
      <c r="I26" s="131">
        <f>H26-G26</f>
        <v>16.251704066079789</v>
      </c>
      <c r="J26" s="129">
        <f>SUM(J23:J25)</f>
        <v>0</v>
      </c>
      <c r="K26" s="130">
        <f>SUM(K23:K25)</f>
        <v>0</v>
      </c>
      <c r="L26" s="131">
        <f>K26-J26</f>
        <v>0</v>
      </c>
      <c r="M26" s="129">
        <f>SUM(M23:M25)</f>
        <v>0</v>
      </c>
      <c r="N26" s="130">
        <f>SUM(N23:N25)</f>
        <v>0</v>
      </c>
      <c r="O26" s="131">
        <f>N26-M26</f>
        <v>0</v>
      </c>
      <c r="P26" s="129">
        <f>SUM(P23:P25)</f>
        <v>0</v>
      </c>
      <c r="Q26" s="130">
        <f>SUM(Q23:Q25)</f>
        <v>0</v>
      </c>
      <c r="R26" s="131">
        <f>Q26-P26</f>
        <v>0</v>
      </c>
      <c r="S26" s="129">
        <f>SUM(S23:S25)</f>
        <v>12.293211931310861</v>
      </c>
      <c r="T26" s="130">
        <f>SUM(T23:T25)</f>
        <v>39.666208069999989</v>
      </c>
      <c r="U26" s="131">
        <f>T26-S26</f>
        <v>27.372996138689128</v>
      </c>
      <c r="V26" s="49">
        <f>SUM(D26:U26)</f>
        <v>158.66483227999998</v>
      </c>
    </row>
    <row r="27" spans="1:26" s="49" customFormat="1" ht="15" customHeight="1" x14ac:dyDescent="0.3">
      <c r="A27" s="47"/>
      <c r="B27" s="16"/>
      <c r="C27" s="48"/>
      <c r="D27" s="52"/>
      <c r="E27" s="53"/>
      <c r="F27" s="45"/>
      <c r="G27" s="52"/>
      <c r="H27" s="53"/>
      <c r="I27" s="45"/>
      <c r="J27" s="52"/>
      <c r="K27" s="53"/>
      <c r="L27" s="45"/>
      <c r="M27" s="52"/>
      <c r="N27" s="53"/>
      <c r="O27" s="45"/>
      <c r="P27" s="52"/>
      <c r="Q27" s="53"/>
      <c r="R27" s="45"/>
      <c r="S27" s="52"/>
      <c r="T27" s="53"/>
      <c r="U27" s="45"/>
    </row>
    <row r="28" spans="1:26" s="49" customFormat="1" ht="18" customHeight="1" x14ac:dyDescent="0.3">
      <c r="A28" s="47"/>
      <c r="B28" s="23" t="s">
        <v>15</v>
      </c>
      <c r="C28" s="48"/>
      <c r="D28" s="52"/>
      <c r="E28" s="53"/>
      <c r="F28" s="45"/>
      <c r="G28" s="52"/>
      <c r="H28" s="53"/>
      <c r="I28" s="45"/>
      <c r="J28" s="52"/>
      <c r="K28" s="53"/>
      <c r="L28" s="45"/>
      <c r="M28" s="52"/>
      <c r="N28" s="53"/>
      <c r="O28" s="45"/>
      <c r="P28" s="52"/>
      <c r="Q28" s="53"/>
      <c r="R28" s="45"/>
      <c r="S28" s="52"/>
      <c r="T28" s="53"/>
      <c r="U28" s="45"/>
    </row>
    <row r="29" spans="1:26" s="49" customFormat="1" ht="18" customHeight="1" x14ac:dyDescent="0.3">
      <c r="A29" s="47"/>
      <c r="B29" s="36" t="s">
        <v>18</v>
      </c>
      <c r="C29" s="48"/>
      <c r="D29" s="47"/>
      <c r="E29" s="50"/>
      <c r="F29" s="51"/>
      <c r="G29" s="47"/>
      <c r="H29" s="50"/>
      <c r="I29" s="51"/>
      <c r="J29" s="47"/>
      <c r="K29" s="50"/>
      <c r="L29" s="51"/>
      <c r="M29" s="47"/>
      <c r="N29" s="50"/>
      <c r="O29" s="51"/>
      <c r="P29" s="47"/>
      <c r="Q29" s="50"/>
      <c r="R29" s="51"/>
      <c r="S29" s="47"/>
      <c r="T29" s="50"/>
      <c r="U29" s="51"/>
    </row>
    <row r="30" spans="1:26" s="49" customFormat="1" ht="18" customHeight="1" x14ac:dyDescent="0.3">
      <c r="A30" s="47"/>
      <c r="B30" s="25" t="s">
        <v>16</v>
      </c>
      <c r="C30" s="48"/>
      <c r="D30" s="119">
        <v>22.401775000000001</v>
      </c>
      <c r="E30" s="120">
        <v>15.028461869999999</v>
      </c>
      <c r="F30" s="118">
        <f t="shared" ref="F30:F35" si="8">E30-D30</f>
        <v>-7.3733131300000014</v>
      </c>
      <c r="G30" s="119">
        <v>0</v>
      </c>
      <c r="H30" s="120">
        <v>0</v>
      </c>
      <c r="I30" s="118">
        <f t="shared" ref="I30:I35" si="9">H30-G30</f>
        <v>0</v>
      </c>
      <c r="J30" s="119">
        <v>0</v>
      </c>
      <c r="K30" s="120">
        <v>0</v>
      </c>
      <c r="L30" s="118">
        <f t="shared" ref="L30:L35" si="10">K30-J30</f>
        <v>0</v>
      </c>
      <c r="M30" s="119">
        <v>0</v>
      </c>
      <c r="N30" s="120">
        <v>0</v>
      </c>
      <c r="O30" s="118">
        <f t="shared" ref="O30:O35" si="11">N30-M30</f>
        <v>0</v>
      </c>
      <c r="P30" s="119">
        <v>0</v>
      </c>
      <c r="Q30" s="120">
        <v>0</v>
      </c>
      <c r="R30" s="118">
        <f t="shared" ref="R30:R35" si="12">Q30-P30</f>
        <v>0</v>
      </c>
      <c r="S30" s="119">
        <f>SUM(S31:S35)</f>
        <v>22.401775000000001</v>
      </c>
      <c r="T30" s="120">
        <f>SUM(T31:T35)</f>
        <v>15.028461869999999</v>
      </c>
      <c r="U30" s="118">
        <f t="shared" ref="U30:U35" si="13">T30-S30</f>
        <v>-7.3733131300000014</v>
      </c>
    </row>
    <row r="31" spans="1:26" s="57" customFormat="1" ht="18" customHeight="1" x14ac:dyDescent="0.3">
      <c r="A31" s="55"/>
      <c r="B31" s="37" t="s">
        <v>19</v>
      </c>
      <c r="C31" s="56"/>
      <c r="D31" s="121">
        <v>22.401775000000001</v>
      </c>
      <c r="E31" s="122">
        <v>14.33324371</v>
      </c>
      <c r="F31" s="123">
        <f t="shared" si="8"/>
        <v>-8.068531290000001</v>
      </c>
      <c r="G31" s="121">
        <v>0</v>
      </c>
      <c r="H31" s="122">
        <v>0</v>
      </c>
      <c r="I31" s="123">
        <f t="shared" si="9"/>
        <v>0</v>
      </c>
      <c r="J31" s="121">
        <v>0</v>
      </c>
      <c r="K31" s="122">
        <v>0</v>
      </c>
      <c r="L31" s="123">
        <f t="shared" si="10"/>
        <v>0</v>
      </c>
      <c r="M31" s="121">
        <v>0</v>
      </c>
      <c r="N31" s="122">
        <v>0</v>
      </c>
      <c r="O31" s="123">
        <f t="shared" si="11"/>
        <v>0</v>
      </c>
      <c r="P31" s="121">
        <v>0</v>
      </c>
      <c r="Q31" s="122">
        <v>0</v>
      </c>
      <c r="R31" s="123">
        <f t="shared" si="12"/>
        <v>0</v>
      </c>
      <c r="S31" s="121">
        <f t="shared" ref="S31:T35" si="14">SUM(P31,M31,J31,G31,D31)</f>
        <v>22.401775000000001</v>
      </c>
      <c r="T31" s="122">
        <f t="shared" si="14"/>
        <v>14.33324371</v>
      </c>
      <c r="U31" s="123">
        <f t="shared" si="13"/>
        <v>-8.068531290000001</v>
      </c>
    </row>
    <row r="32" spans="1:26" s="57" customFormat="1" ht="18" customHeight="1" x14ac:dyDescent="0.3">
      <c r="A32" s="55"/>
      <c r="B32" s="37" t="s">
        <v>20</v>
      </c>
      <c r="C32" s="56"/>
      <c r="D32" s="121">
        <v>0</v>
      </c>
      <c r="E32" s="122">
        <v>0</v>
      </c>
      <c r="F32" s="123">
        <f t="shared" si="8"/>
        <v>0</v>
      </c>
      <c r="G32" s="121">
        <v>0</v>
      </c>
      <c r="H32" s="122">
        <v>0</v>
      </c>
      <c r="I32" s="123">
        <f t="shared" si="9"/>
        <v>0</v>
      </c>
      <c r="J32" s="121">
        <v>0</v>
      </c>
      <c r="K32" s="122">
        <v>0</v>
      </c>
      <c r="L32" s="123">
        <f t="shared" si="10"/>
        <v>0</v>
      </c>
      <c r="M32" s="121">
        <v>0</v>
      </c>
      <c r="N32" s="122">
        <v>0</v>
      </c>
      <c r="O32" s="123">
        <f t="shared" si="11"/>
        <v>0</v>
      </c>
      <c r="P32" s="121">
        <v>0</v>
      </c>
      <c r="Q32" s="122">
        <v>0</v>
      </c>
      <c r="R32" s="123">
        <f t="shared" si="12"/>
        <v>0</v>
      </c>
      <c r="S32" s="121">
        <f t="shared" si="14"/>
        <v>0</v>
      </c>
      <c r="T32" s="122">
        <f t="shared" si="14"/>
        <v>0</v>
      </c>
      <c r="U32" s="123">
        <f t="shared" si="13"/>
        <v>0</v>
      </c>
    </row>
    <row r="33" spans="1:21" s="57" customFormat="1" ht="18" customHeight="1" x14ac:dyDescent="0.3">
      <c r="A33" s="55"/>
      <c r="B33" s="37" t="s">
        <v>21</v>
      </c>
      <c r="C33" s="56"/>
      <c r="D33" s="121">
        <v>0</v>
      </c>
      <c r="E33" s="122">
        <v>0</v>
      </c>
      <c r="F33" s="123">
        <f t="shared" si="8"/>
        <v>0</v>
      </c>
      <c r="G33" s="121">
        <v>0</v>
      </c>
      <c r="H33" s="122">
        <v>0</v>
      </c>
      <c r="I33" s="123">
        <f t="shared" si="9"/>
        <v>0</v>
      </c>
      <c r="J33" s="121">
        <v>0</v>
      </c>
      <c r="K33" s="122">
        <v>0</v>
      </c>
      <c r="L33" s="123">
        <f t="shared" si="10"/>
        <v>0</v>
      </c>
      <c r="M33" s="121">
        <v>0</v>
      </c>
      <c r="N33" s="122">
        <v>0</v>
      </c>
      <c r="O33" s="123">
        <f t="shared" si="11"/>
        <v>0</v>
      </c>
      <c r="P33" s="121">
        <v>0</v>
      </c>
      <c r="Q33" s="122">
        <v>0</v>
      </c>
      <c r="R33" s="123">
        <f t="shared" si="12"/>
        <v>0</v>
      </c>
      <c r="S33" s="121">
        <f t="shared" si="14"/>
        <v>0</v>
      </c>
      <c r="T33" s="122">
        <f t="shared" si="14"/>
        <v>0</v>
      </c>
      <c r="U33" s="123">
        <f t="shared" si="13"/>
        <v>0</v>
      </c>
    </row>
    <row r="34" spans="1:21" s="57" customFormat="1" ht="18" customHeight="1" x14ac:dyDescent="0.3">
      <c r="A34" s="55"/>
      <c r="B34" s="37" t="s">
        <v>22</v>
      </c>
      <c r="C34" s="56"/>
      <c r="D34" s="121">
        <v>0</v>
      </c>
      <c r="E34" s="122">
        <v>0.69521816000000003</v>
      </c>
      <c r="F34" s="123">
        <f t="shared" si="8"/>
        <v>0.69521816000000003</v>
      </c>
      <c r="G34" s="121">
        <v>0</v>
      </c>
      <c r="H34" s="122">
        <v>0</v>
      </c>
      <c r="I34" s="123">
        <f t="shared" si="9"/>
        <v>0</v>
      </c>
      <c r="J34" s="121">
        <v>0</v>
      </c>
      <c r="K34" s="122">
        <v>0</v>
      </c>
      <c r="L34" s="123">
        <f t="shared" si="10"/>
        <v>0</v>
      </c>
      <c r="M34" s="121">
        <v>0</v>
      </c>
      <c r="N34" s="122">
        <v>0</v>
      </c>
      <c r="O34" s="123">
        <f t="shared" si="11"/>
        <v>0</v>
      </c>
      <c r="P34" s="121">
        <v>0</v>
      </c>
      <c r="Q34" s="122">
        <v>0</v>
      </c>
      <c r="R34" s="123">
        <f t="shared" si="12"/>
        <v>0</v>
      </c>
      <c r="S34" s="121">
        <f t="shared" si="14"/>
        <v>0</v>
      </c>
      <c r="T34" s="122">
        <f t="shared" si="14"/>
        <v>0.69521816000000003</v>
      </c>
      <c r="U34" s="123">
        <f t="shared" si="13"/>
        <v>0.69521816000000003</v>
      </c>
    </row>
    <row r="35" spans="1:21" s="57" customFormat="1" ht="18" customHeight="1" x14ac:dyDescent="0.3">
      <c r="A35" s="55"/>
      <c r="B35" s="37" t="s">
        <v>23</v>
      </c>
      <c r="C35" s="56"/>
      <c r="D35" s="121">
        <v>0</v>
      </c>
      <c r="E35" s="122">
        <v>0</v>
      </c>
      <c r="F35" s="123">
        <f t="shared" si="8"/>
        <v>0</v>
      </c>
      <c r="G35" s="121">
        <v>0</v>
      </c>
      <c r="H35" s="122">
        <v>0</v>
      </c>
      <c r="I35" s="123">
        <f t="shared" si="9"/>
        <v>0</v>
      </c>
      <c r="J35" s="121">
        <v>0</v>
      </c>
      <c r="K35" s="122">
        <v>0</v>
      </c>
      <c r="L35" s="123">
        <f t="shared" si="10"/>
        <v>0</v>
      </c>
      <c r="M35" s="121">
        <v>0</v>
      </c>
      <c r="N35" s="122">
        <v>0</v>
      </c>
      <c r="O35" s="123">
        <f t="shared" si="11"/>
        <v>0</v>
      </c>
      <c r="P35" s="121">
        <v>0</v>
      </c>
      <c r="Q35" s="122">
        <v>0</v>
      </c>
      <c r="R35" s="123">
        <f t="shared" si="12"/>
        <v>0</v>
      </c>
      <c r="S35" s="121">
        <f t="shared" si="14"/>
        <v>0</v>
      </c>
      <c r="T35" s="122">
        <f t="shared" si="14"/>
        <v>0</v>
      </c>
      <c r="U35" s="123">
        <f t="shared" si="13"/>
        <v>0</v>
      </c>
    </row>
    <row r="36" spans="1:21" s="49" customFormat="1" ht="18" customHeight="1" x14ac:dyDescent="0.3">
      <c r="A36" s="47"/>
      <c r="B36" s="36" t="s">
        <v>66</v>
      </c>
      <c r="C36" s="48"/>
      <c r="D36" s="119">
        <v>34.97031644094794</v>
      </c>
      <c r="E36" s="120">
        <v>0</v>
      </c>
      <c r="F36" s="118">
        <f t="shared" ref="F36:U36" si="15">SUM(F37:F40)</f>
        <v>-34.97031644094794</v>
      </c>
      <c r="G36" s="119">
        <v>8.7425791102369814</v>
      </c>
      <c r="H36" s="120">
        <v>0</v>
      </c>
      <c r="I36" s="118">
        <f t="shared" si="15"/>
        <v>-8.7425791102369814</v>
      </c>
      <c r="J36" s="119">
        <v>0</v>
      </c>
      <c r="K36" s="120">
        <v>0</v>
      </c>
      <c r="L36" s="118">
        <f t="shared" si="15"/>
        <v>0</v>
      </c>
      <c r="M36" s="119">
        <v>0</v>
      </c>
      <c r="N36" s="120">
        <v>0</v>
      </c>
      <c r="O36" s="118">
        <f t="shared" si="15"/>
        <v>0</v>
      </c>
      <c r="P36" s="119">
        <v>0</v>
      </c>
      <c r="Q36" s="120">
        <v>0</v>
      </c>
      <c r="R36" s="118">
        <f t="shared" si="15"/>
        <v>0</v>
      </c>
      <c r="S36" s="119">
        <f t="shared" si="15"/>
        <v>43.712895551184914</v>
      </c>
      <c r="T36" s="120">
        <f t="shared" si="15"/>
        <v>0</v>
      </c>
      <c r="U36" s="118">
        <f t="shared" si="15"/>
        <v>-43.712895551184914</v>
      </c>
    </row>
    <row r="37" spans="1:21" s="57" customFormat="1" ht="18" customHeight="1" x14ac:dyDescent="0.3">
      <c r="A37" s="55"/>
      <c r="B37" s="37" t="s">
        <v>17</v>
      </c>
      <c r="C37" s="56"/>
      <c r="D37" s="146">
        <v>0</v>
      </c>
      <c r="E37" s="147">
        <v>0</v>
      </c>
      <c r="F37" s="123">
        <f>E37-D37</f>
        <v>0</v>
      </c>
      <c r="G37" s="146">
        <v>0</v>
      </c>
      <c r="H37" s="147">
        <v>0</v>
      </c>
      <c r="I37" s="123">
        <f>H37-G37</f>
        <v>0</v>
      </c>
      <c r="J37" s="146">
        <v>0</v>
      </c>
      <c r="K37" s="147">
        <v>0</v>
      </c>
      <c r="L37" s="123">
        <f>K37-J37</f>
        <v>0</v>
      </c>
      <c r="M37" s="146">
        <v>0</v>
      </c>
      <c r="N37" s="147">
        <v>0</v>
      </c>
      <c r="O37" s="123">
        <f>N37-M37</f>
        <v>0</v>
      </c>
      <c r="P37" s="146">
        <v>0</v>
      </c>
      <c r="Q37" s="147">
        <v>0</v>
      </c>
      <c r="R37" s="123">
        <f>Q37-P37</f>
        <v>0</v>
      </c>
      <c r="S37" s="146">
        <f t="shared" ref="S37:T40" si="16">SUM(P37,M37,J37,G37,D37)</f>
        <v>0</v>
      </c>
      <c r="T37" s="147">
        <f t="shared" si="16"/>
        <v>0</v>
      </c>
      <c r="U37" s="123">
        <f>T37-S37</f>
        <v>0</v>
      </c>
    </row>
    <row r="38" spans="1:21" s="57" customFormat="1" ht="18" customHeight="1" x14ac:dyDescent="0.3">
      <c r="A38" s="55"/>
      <c r="B38" s="37" t="s">
        <v>25</v>
      </c>
      <c r="C38" s="56"/>
      <c r="D38" s="146">
        <v>12.382417390947937</v>
      </c>
      <c r="E38" s="147">
        <v>0</v>
      </c>
      <c r="F38" s="123">
        <f>E38-D38</f>
        <v>-12.382417390947937</v>
      </c>
      <c r="G38" s="146">
        <v>3.095604347736983</v>
      </c>
      <c r="H38" s="147">
        <v>0</v>
      </c>
      <c r="I38" s="123">
        <f>H38-G38</f>
        <v>-3.095604347736983</v>
      </c>
      <c r="J38" s="146">
        <v>0</v>
      </c>
      <c r="K38" s="147">
        <v>0</v>
      </c>
      <c r="L38" s="123">
        <f>K38-J38</f>
        <v>0</v>
      </c>
      <c r="M38" s="146">
        <v>0</v>
      </c>
      <c r="N38" s="147">
        <v>0</v>
      </c>
      <c r="O38" s="123">
        <f>N38-M38</f>
        <v>0</v>
      </c>
      <c r="P38" s="146">
        <v>0</v>
      </c>
      <c r="Q38" s="147">
        <v>0</v>
      </c>
      <c r="R38" s="123">
        <f>Q38-P38</f>
        <v>0</v>
      </c>
      <c r="S38" s="146">
        <f t="shared" si="16"/>
        <v>15.478021738684919</v>
      </c>
      <c r="T38" s="147">
        <f t="shared" si="16"/>
        <v>0</v>
      </c>
      <c r="U38" s="123">
        <f>T38-S38</f>
        <v>-15.478021738684919</v>
      </c>
    </row>
    <row r="39" spans="1:21" s="57" customFormat="1" ht="18" customHeight="1" x14ac:dyDescent="0.3">
      <c r="A39" s="55"/>
      <c r="B39" s="37" t="s">
        <v>26</v>
      </c>
      <c r="C39" s="56"/>
      <c r="D39" s="146">
        <v>22.587899050000001</v>
      </c>
      <c r="E39" s="147">
        <v>14.16666667</v>
      </c>
      <c r="F39" s="123">
        <f>E39-D39</f>
        <v>-8.4212323800000011</v>
      </c>
      <c r="G39" s="146">
        <v>5.6469747624999993</v>
      </c>
      <c r="H39" s="147">
        <v>0</v>
      </c>
      <c r="I39" s="123">
        <f>H39-G39</f>
        <v>-5.6469747624999993</v>
      </c>
      <c r="J39" s="146">
        <v>0</v>
      </c>
      <c r="K39" s="147">
        <v>0</v>
      </c>
      <c r="L39" s="123">
        <f>K39-J39</f>
        <v>0</v>
      </c>
      <c r="M39" s="146">
        <v>0</v>
      </c>
      <c r="N39" s="147">
        <v>0</v>
      </c>
      <c r="O39" s="123">
        <f>N39-M39</f>
        <v>0</v>
      </c>
      <c r="P39" s="146">
        <v>0</v>
      </c>
      <c r="Q39" s="147">
        <v>0</v>
      </c>
      <c r="R39" s="123">
        <f>Q39-P39</f>
        <v>0</v>
      </c>
      <c r="S39" s="146">
        <f t="shared" si="16"/>
        <v>28.234873812499998</v>
      </c>
      <c r="T39" s="147">
        <f t="shared" si="16"/>
        <v>14.16666667</v>
      </c>
      <c r="U39" s="123">
        <f>T39-S39</f>
        <v>-14.068207142499999</v>
      </c>
    </row>
    <row r="40" spans="1:21" s="57" customFormat="1" ht="18" customHeight="1" x14ac:dyDescent="0.3">
      <c r="A40" s="55"/>
      <c r="B40" s="37" t="s">
        <v>27</v>
      </c>
      <c r="C40" s="56"/>
      <c r="D40" s="146">
        <v>0</v>
      </c>
      <c r="E40" s="147">
        <v>-14.16666667</v>
      </c>
      <c r="F40" s="123">
        <f>E40-D40</f>
        <v>-14.16666667</v>
      </c>
      <c r="G40" s="146">
        <v>0</v>
      </c>
      <c r="H40" s="147">
        <v>0</v>
      </c>
      <c r="I40" s="123">
        <f>H40-G40</f>
        <v>0</v>
      </c>
      <c r="J40" s="146">
        <v>0</v>
      </c>
      <c r="K40" s="147">
        <v>0</v>
      </c>
      <c r="L40" s="123">
        <f>K40-J40</f>
        <v>0</v>
      </c>
      <c r="M40" s="146">
        <v>0</v>
      </c>
      <c r="N40" s="147">
        <v>0</v>
      </c>
      <c r="O40" s="123">
        <f>N40-M40</f>
        <v>0</v>
      </c>
      <c r="P40" s="146">
        <v>0</v>
      </c>
      <c r="Q40" s="147">
        <v>0</v>
      </c>
      <c r="R40" s="123">
        <f>Q40-P40</f>
        <v>0</v>
      </c>
      <c r="S40" s="146">
        <f t="shared" si="16"/>
        <v>0</v>
      </c>
      <c r="T40" s="147">
        <f t="shared" si="16"/>
        <v>-14.16666667</v>
      </c>
      <c r="U40" s="123">
        <f>T40-S40</f>
        <v>-14.16666667</v>
      </c>
    </row>
    <row r="41" spans="1:21" s="49" customFormat="1" ht="18" customHeight="1" x14ac:dyDescent="0.3">
      <c r="A41" s="47"/>
      <c r="B41" s="25"/>
      <c r="C41" s="48"/>
      <c r="D41" s="129">
        <f>SUM(D30,D36)</f>
        <v>57.372091440947941</v>
      </c>
      <c r="E41" s="130">
        <f t="shared" ref="E41:U41" si="17">SUM(E30,E36)</f>
        <v>15.028461869999999</v>
      </c>
      <c r="F41" s="131">
        <f t="shared" si="17"/>
        <v>-42.34362957094794</v>
      </c>
      <c r="G41" s="129">
        <f t="shared" si="17"/>
        <v>8.7425791102369814</v>
      </c>
      <c r="H41" s="130">
        <f t="shared" si="17"/>
        <v>0</v>
      </c>
      <c r="I41" s="131">
        <f t="shared" si="17"/>
        <v>-8.7425791102369814</v>
      </c>
      <c r="J41" s="129">
        <f t="shared" si="17"/>
        <v>0</v>
      </c>
      <c r="K41" s="130">
        <f t="shared" si="17"/>
        <v>0</v>
      </c>
      <c r="L41" s="131">
        <f t="shared" si="17"/>
        <v>0</v>
      </c>
      <c r="M41" s="129">
        <f t="shared" si="17"/>
        <v>0</v>
      </c>
      <c r="N41" s="130">
        <f t="shared" si="17"/>
        <v>0</v>
      </c>
      <c r="O41" s="131">
        <f t="shared" si="17"/>
        <v>0</v>
      </c>
      <c r="P41" s="129">
        <f t="shared" si="17"/>
        <v>0</v>
      </c>
      <c r="Q41" s="130">
        <f t="shared" si="17"/>
        <v>0</v>
      </c>
      <c r="R41" s="131">
        <f t="shared" si="17"/>
        <v>0</v>
      </c>
      <c r="S41" s="129">
        <f t="shared" si="17"/>
        <v>66.114670551184915</v>
      </c>
      <c r="T41" s="130">
        <f t="shared" si="17"/>
        <v>15.028461869999999</v>
      </c>
      <c r="U41" s="131">
        <f t="shared" si="17"/>
        <v>-51.086208681184914</v>
      </c>
    </row>
    <row r="42" spans="1:21" s="49" customFormat="1" ht="15" customHeight="1" x14ac:dyDescent="0.3">
      <c r="A42" s="47"/>
      <c r="B42" s="25"/>
      <c r="C42" s="48"/>
      <c r="D42" s="58"/>
      <c r="E42" s="59"/>
      <c r="F42" s="60"/>
      <c r="G42" s="58"/>
      <c r="H42" s="59"/>
      <c r="I42" s="60"/>
      <c r="J42" s="58"/>
      <c r="K42" s="59"/>
      <c r="L42" s="60"/>
      <c r="M42" s="58"/>
      <c r="N42" s="59"/>
      <c r="O42" s="60"/>
      <c r="P42" s="58"/>
      <c r="Q42" s="59"/>
      <c r="R42" s="60"/>
      <c r="S42" s="58"/>
      <c r="T42" s="59"/>
      <c r="U42" s="60"/>
    </row>
    <row r="43" spans="1:21" s="49" customFormat="1" ht="18" customHeight="1" x14ac:dyDescent="0.3">
      <c r="A43" s="47"/>
      <c r="B43" s="23" t="s">
        <v>28</v>
      </c>
      <c r="C43" s="48"/>
      <c r="D43" s="47"/>
      <c r="E43" s="50"/>
      <c r="F43" s="51"/>
      <c r="G43" s="47"/>
      <c r="H43" s="50"/>
      <c r="I43" s="51"/>
      <c r="J43" s="47"/>
      <c r="K43" s="50"/>
      <c r="L43" s="51"/>
      <c r="M43" s="47"/>
      <c r="N43" s="50"/>
      <c r="O43" s="51"/>
      <c r="P43" s="47"/>
      <c r="Q43" s="50"/>
      <c r="R43" s="51"/>
      <c r="S43" s="47"/>
      <c r="T43" s="50"/>
      <c r="U43" s="51"/>
    </row>
    <row r="44" spans="1:21" s="49" customFormat="1" ht="18" customHeight="1" x14ac:dyDescent="0.3">
      <c r="A44" s="47"/>
      <c r="B44" s="35" t="s">
        <v>29</v>
      </c>
      <c r="C44" s="48"/>
      <c r="D44" s="116">
        <v>0</v>
      </c>
      <c r="E44" s="117">
        <v>0</v>
      </c>
      <c r="F44" s="118">
        <f>E44-D44</f>
        <v>0</v>
      </c>
      <c r="G44" s="116">
        <v>0</v>
      </c>
      <c r="H44" s="117">
        <v>0</v>
      </c>
      <c r="I44" s="118">
        <f>H44-G44</f>
        <v>0</v>
      </c>
      <c r="J44" s="116">
        <v>0</v>
      </c>
      <c r="K44" s="117">
        <v>0</v>
      </c>
      <c r="L44" s="118">
        <f>K44-J44</f>
        <v>0</v>
      </c>
      <c r="M44" s="116">
        <v>0</v>
      </c>
      <c r="N44" s="117">
        <v>0</v>
      </c>
      <c r="O44" s="118">
        <f>N44-M44</f>
        <v>0</v>
      </c>
      <c r="P44" s="116">
        <v>0</v>
      </c>
      <c r="Q44" s="117">
        <v>0</v>
      </c>
      <c r="R44" s="118">
        <f>Q44-P44</f>
        <v>0</v>
      </c>
      <c r="S44" s="116">
        <f>SUM(P44,M44,J44,G44,D44)</f>
        <v>0</v>
      </c>
      <c r="T44" s="117">
        <f>SUM(Q44,N44,K44,H44,E44)</f>
        <v>0</v>
      </c>
      <c r="U44" s="118">
        <f>T44-S44</f>
        <v>0</v>
      </c>
    </row>
    <row r="45" spans="1:21" s="49" customFormat="1" ht="18" customHeight="1" x14ac:dyDescent="0.3">
      <c r="A45" s="47"/>
      <c r="B45" s="35" t="s">
        <v>30</v>
      </c>
      <c r="C45" s="48"/>
      <c r="D45" s="124"/>
      <c r="E45" s="125"/>
      <c r="F45" s="126"/>
      <c r="G45" s="124"/>
      <c r="H45" s="125"/>
      <c r="I45" s="126"/>
      <c r="J45" s="124"/>
      <c r="K45" s="125"/>
      <c r="L45" s="126"/>
      <c r="M45" s="124"/>
      <c r="N45" s="125"/>
      <c r="O45" s="126"/>
      <c r="P45" s="124"/>
      <c r="Q45" s="125"/>
      <c r="R45" s="126"/>
      <c r="S45" s="124"/>
      <c r="T45" s="125"/>
      <c r="U45" s="126"/>
    </row>
    <row r="46" spans="1:21" s="57" customFormat="1" ht="18" hidden="1" customHeight="1" x14ac:dyDescent="0.3">
      <c r="A46" s="55"/>
      <c r="B46" s="160" t="s">
        <v>74</v>
      </c>
      <c r="C46" s="161"/>
      <c r="D46" s="127">
        <v>0</v>
      </c>
      <c r="E46" s="128">
        <v>0</v>
      </c>
      <c r="F46" s="162">
        <f t="shared" ref="F46:F51" si="18">E46-D46</f>
        <v>0</v>
      </c>
      <c r="G46" s="127">
        <v>0</v>
      </c>
      <c r="H46" s="128">
        <v>0</v>
      </c>
      <c r="I46" s="162">
        <f t="shared" ref="I46:I51" si="19">H46-G46</f>
        <v>0</v>
      </c>
      <c r="J46" s="127">
        <v>0</v>
      </c>
      <c r="K46" s="128">
        <v>0</v>
      </c>
      <c r="L46" s="162">
        <f t="shared" ref="L46:L51" si="20">K46-J46</f>
        <v>0</v>
      </c>
      <c r="M46" s="127">
        <v>0</v>
      </c>
      <c r="N46" s="128">
        <v>0</v>
      </c>
      <c r="O46" s="162">
        <f t="shared" ref="O46:O51" si="21">N46-M46</f>
        <v>0</v>
      </c>
      <c r="P46" s="127">
        <v>0</v>
      </c>
      <c r="Q46" s="128">
        <v>0</v>
      </c>
      <c r="R46" s="162">
        <f t="shared" ref="R46:R51" si="22">Q46-P46</f>
        <v>0</v>
      </c>
      <c r="S46" s="127">
        <f t="shared" ref="S46:T58" si="23">SUM(P46,M46,J46,G46,D46)</f>
        <v>0</v>
      </c>
      <c r="T46" s="128">
        <f t="shared" si="23"/>
        <v>0</v>
      </c>
      <c r="U46" s="162">
        <f t="shared" ref="U46:U58" si="24">T46-S46</f>
        <v>0</v>
      </c>
    </row>
    <row r="47" spans="1:21" s="57" customFormat="1" ht="18" hidden="1" customHeight="1" x14ac:dyDescent="0.3">
      <c r="A47" s="55"/>
      <c r="B47" s="160" t="s">
        <v>73</v>
      </c>
      <c r="C47" s="161"/>
      <c r="D47" s="127">
        <v>0</v>
      </c>
      <c r="E47" s="128">
        <v>0</v>
      </c>
      <c r="F47" s="162">
        <f t="shared" si="18"/>
        <v>0</v>
      </c>
      <c r="G47" s="127">
        <v>0</v>
      </c>
      <c r="H47" s="128">
        <v>0</v>
      </c>
      <c r="I47" s="162">
        <f t="shared" si="19"/>
        <v>0</v>
      </c>
      <c r="J47" s="127">
        <v>0</v>
      </c>
      <c r="K47" s="128">
        <v>0</v>
      </c>
      <c r="L47" s="162">
        <f t="shared" si="20"/>
        <v>0</v>
      </c>
      <c r="M47" s="127">
        <v>0</v>
      </c>
      <c r="N47" s="128">
        <v>0</v>
      </c>
      <c r="O47" s="162">
        <f t="shared" si="21"/>
        <v>0</v>
      </c>
      <c r="P47" s="127">
        <v>0</v>
      </c>
      <c r="Q47" s="128">
        <v>0</v>
      </c>
      <c r="R47" s="162">
        <f t="shared" si="22"/>
        <v>0</v>
      </c>
      <c r="S47" s="127">
        <f t="shared" si="23"/>
        <v>0</v>
      </c>
      <c r="T47" s="128">
        <f t="shared" si="23"/>
        <v>0</v>
      </c>
      <c r="U47" s="162">
        <f t="shared" si="24"/>
        <v>0</v>
      </c>
    </row>
    <row r="48" spans="1:21" s="57" customFormat="1" ht="18" hidden="1" customHeight="1" x14ac:dyDescent="0.3">
      <c r="A48" s="55"/>
      <c r="B48" s="160" t="s">
        <v>72</v>
      </c>
      <c r="C48" s="161"/>
      <c r="D48" s="127">
        <v>0</v>
      </c>
      <c r="E48" s="128">
        <v>0</v>
      </c>
      <c r="F48" s="162">
        <f t="shared" si="18"/>
        <v>0</v>
      </c>
      <c r="G48" s="127">
        <v>0</v>
      </c>
      <c r="H48" s="128">
        <v>0.37442559999999997</v>
      </c>
      <c r="I48" s="162">
        <f t="shared" si="19"/>
        <v>0.37442559999999997</v>
      </c>
      <c r="J48" s="127">
        <v>0</v>
      </c>
      <c r="K48" s="128">
        <v>0</v>
      </c>
      <c r="L48" s="162">
        <f t="shared" si="20"/>
        <v>0</v>
      </c>
      <c r="M48" s="127">
        <v>0</v>
      </c>
      <c r="N48" s="128">
        <v>0</v>
      </c>
      <c r="O48" s="162">
        <f t="shared" si="21"/>
        <v>0</v>
      </c>
      <c r="P48" s="127">
        <v>0</v>
      </c>
      <c r="Q48" s="128">
        <v>0</v>
      </c>
      <c r="R48" s="162">
        <f t="shared" si="22"/>
        <v>0</v>
      </c>
      <c r="S48" s="127">
        <f t="shared" si="23"/>
        <v>0</v>
      </c>
      <c r="T48" s="128">
        <f t="shared" si="23"/>
        <v>0.37442559999999997</v>
      </c>
      <c r="U48" s="162">
        <f t="shared" si="24"/>
        <v>0.37442559999999997</v>
      </c>
    </row>
    <row r="49" spans="1:21" s="57" customFormat="1" ht="18" hidden="1" customHeight="1" x14ac:dyDescent="0.3">
      <c r="A49" s="55"/>
      <c r="B49" s="160" t="s">
        <v>71</v>
      </c>
      <c r="C49" s="161"/>
      <c r="D49" s="127">
        <v>0</v>
      </c>
      <c r="E49" s="128">
        <v>0</v>
      </c>
      <c r="F49" s="162">
        <f t="shared" si="18"/>
        <v>0</v>
      </c>
      <c r="G49" s="127">
        <v>0</v>
      </c>
      <c r="H49" s="128">
        <v>0</v>
      </c>
      <c r="I49" s="162">
        <f t="shared" si="19"/>
        <v>0</v>
      </c>
      <c r="J49" s="127">
        <v>0</v>
      </c>
      <c r="K49" s="128">
        <v>0</v>
      </c>
      <c r="L49" s="162">
        <f t="shared" si="20"/>
        <v>0</v>
      </c>
      <c r="M49" s="127">
        <v>0</v>
      </c>
      <c r="N49" s="128">
        <v>0</v>
      </c>
      <c r="O49" s="162">
        <f t="shared" si="21"/>
        <v>0</v>
      </c>
      <c r="P49" s="127">
        <v>0</v>
      </c>
      <c r="Q49" s="128">
        <v>0</v>
      </c>
      <c r="R49" s="162">
        <f t="shared" si="22"/>
        <v>0</v>
      </c>
      <c r="S49" s="127">
        <f t="shared" si="23"/>
        <v>0</v>
      </c>
      <c r="T49" s="128">
        <f t="shared" si="23"/>
        <v>0</v>
      </c>
      <c r="U49" s="162">
        <f t="shared" si="24"/>
        <v>0</v>
      </c>
    </row>
    <row r="50" spans="1:21" s="49" customFormat="1" ht="18" customHeight="1" x14ac:dyDescent="0.3">
      <c r="A50" s="47"/>
      <c r="B50" s="25" t="s">
        <v>31</v>
      </c>
      <c r="C50" s="48"/>
      <c r="D50" s="116">
        <v>0</v>
      </c>
      <c r="E50" s="117">
        <v>0</v>
      </c>
      <c r="F50" s="118">
        <f t="shared" si="18"/>
        <v>0</v>
      </c>
      <c r="G50" s="116">
        <v>0</v>
      </c>
      <c r="H50" s="117">
        <v>0.37442559999999997</v>
      </c>
      <c r="I50" s="118">
        <f t="shared" si="19"/>
        <v>0.37442559999999997</v>
      </c>
      <c r="J50" s="116">
        <v>0</v>
      </c>
      <c r="K50" s="117">
        <v>0</v>
      </c>
      <c r="L50" s="118">
        <f t="shared" si="20"/>
        <v>0</v>
      </c>
      <c r="M50" s="116">
        <v>0</v>
      </c>
      <c r="N50" s="117">
        <v>0</v>
      </c>
      <c r="O50" s="118">
        <f t="shared" si="21"/>
        <v>0</v>
      </c>
      <c r="P50" s="116">
        <v>0</v>
      </c>
      <c r="Q50" s="117">
        <v>0</v>
      </c>
      <c r="R50" s="118">
        <f t="shared" si="22"/>
        <v>0</v>
      </c>
      <c r="S50" s="116">
        <f t="shared" si="23"/>
        <v>0</v>
      </c>
      <c r="T50" s="117">
        <f t="shared" si="23"/>
        <v>0.37442559999999997</v>
      </c>
      <c r="U50" s="118">
        <f t="shared" si="24"/>
        <v>0.37442559999999997</v>
      </c>
    </row>
    <row r="51" spans="1:21" s="49" customFormat="1" ht="18" customHeight="1" x14ac:dyDescent="0.3">
      <c r="A51" s="47"/>
      <c r="B51" s="25" t="s">
        <v>32</v>
      </c>
      <c r="C51" s="48"/>
      <c r="D51" s="116">
        <v>0</v>
      </c>
      <c r="E51" s="117">
        <v>0</v>
      </c>
      <c r="F51" s="118">
        <f t="shared" si="18"/>
        <v>0</v>
      </c>
      <c r="G51" s="116">
        <v>0</v>
      </c>
      <c r="H51" s="117">
        <v>4.6334999999999997</v>
      </c>
      <c r="I51" s="118">
        <f t="shared" si="19"/>
        <v>4.6334999999999997</v>
      </c>
      <c r="J51" s="116">
        <v>0</v>
      </c>
      <c r="K51" s="117">
        <v>0</v>
      </c>
      <c r="L51" s="118">
        <f t="shared" si="20"/>
        <v>0</v>
      </c>
      <c r="M51" s="116">
        <v>0</v>
      </c>
      <c r="N51" s="117">
        <v>0</v>
      </c>
      <c r="O51" s="118">
        <f t="shared" si="21"/>
        <v>0</v>
      </c>
      <c r="P51" s="116">
        <v>0</v>
      </c>
      <c r="Q51" s="117">
        <v>0</v>
      </c>
      <c r="R51" s="118">
        <f t="shared" si="22"/>
        <v>0</v>
      </c>
      <c r="S51" s="116">
        <f t="shared" si="23"/>
        <v>0</v>
      </c>
      <c r="T51" s="117">
        <f t="shared" si="23"/>
        <v>4.6334999999999997</v>
      </c>
      <c r="U51" s="118">
        <f t="shared" si="24"/>
        <v>4.6334999999999997</v>
      </c>
    </row>
    <row r="52" spans="1:21" s="49" customFormat="1" ht="18" customHeight="1" x14ac:dyDescent="0.3">
      <c r="A52" s="47"/>
      <c r="B52" s="25" t="s">
        <v>33</v>
      </c>
      <c r="C52" s="48"/>
      <c r="D52" s="116">
        <v>0</v>
      </c>
      <c r="E52" s="117">
        <v>0</v>
      </c>
      <c r="F52" s="118">
        <f t="shared" ref="F52:F58" si="25">E52-D52</f>
        <v>0</v>
      </c>
      <c r="G52" s="116">
        <v>0</v>
      </c>
      <c r="H52" s="117">
        <v>0.752</v>
      </c>
      <c r="I52" s="118">
        <f t="shared" ref="I52:I58" si="26">H52-G52</f>
        <v>0.752</v>
      </c>
      <c r="J52" s="116">
        <v>0</v>
      </c>
      <c r="K52" s="117">
        <v>0</v>
      </c>
      <c r="L52" s="118">
        <f t="shared" ref="L52:L58" si="27">K52-J52</f>
        <v>0</v>
      </c>
      <c r="M52" s="116">
        <v>0</v>
      </c>
      <c r="N52" s="117">
        <v>0</v>
      </c>
      <c r="O52" s="118">
        <f t="shared" ref="O52:O58" si="28">N52-M52</f>
        <v>0</v>
      </c>
      <c r="P52" s="116">
        <v>0</v>
      </c>
      <c r="Q52" s="117">
        <v>0</v>
      </c>
      <c r="R52" s="118">
        <f t="shared" ref="R52:R58" si="29">Q52-P52</f>
        <v>0</v>
      </c>
      <c r="S52" s="116">
        <f t="shared" si="23"/>
        <v>0</v>
      </c>
      <c r="T52" s="117">
        <f t="shared" si="23"/>
        <v>0.752</v>
      </c>
      <c r="U52" s="118">
        <f t="shared" si="24"/>
        <v>0.752</v>
      </c>
    </row>
    <row r="53" spans="1:21" s="49" customFormat="1" ht="18" customHeight="1" x14ac:dyDescent="0.3">
      <c r="A53" s="47"/>
      <c r="B53" s="25" t="s">
        <v>34</v>
      </c>
      <c r="C53" s="48"/>
      <c r="D53" s="116">
        <v>0</v>
      </c>
      <c r="E53" s="117">
        <v>0</v>
      </c>
      <c r="F53" s="118">
        <f t="shared" si="25"/>
        <v>0</v>
      </c>
      <c r="G53" s="116">
        <v>0</v>
      </c>
      <c r="H53" s="117">
        <v>0</v>
      </c>
      <c r="I53" s="118">
        <f t="shared" si="26"/>
        <v>0</v>
      </c>
      <c r="J53" s="116">
        <v>0</v>
      </c>
      <c r="K53" s="117">
        <v>0</v>
      </c>
      <c r="L53" s="118">
        <f t="shared" si="27"/>
        <v>0</v>
      </c>
      <c r="M53" s="116">
        <v>0</v>
      </c>
      <c r="N53" s="117">
        <v>0</v>
      </c>
      <c r="O53" s="118">
        <f t="shared" si="28"/>
        <v>0</v>
      </c>
      <c r="P53" s="116">
        <v>0</v>
      </c>
      <c r="Q53" s="117">
        <v>0</v>
      </c>
      <c r="R53" s="118">
        <f t="shared" si="29"/>
        <v>0</v>
      </c>
      <c r="S53" s="116">
        <f t="shared" si="23"/>
        <v>0</v>
      </c>
      <c r="T53" s="117">
        <f t="shared" si="23"/>
        <v>0</v>
      </c>
      <c r="U53" s="118">
        <f t="shared" si="24"/>
        <v>0</v>
      </c>
    </row>
    <row r="54" spans="1:21" s="49" customFormat="1" ht="18" customHeight="1" x14ac:dyDescent="0.3">
      <c r="A54" s="47"/>
      <c r="B54" s="25" t="s">
        <v>35</v>
      </c>
      <c r="C54" s="48"/>
      <c r="D54" s="116">
        <v>0</v>
      </c>
      <c r="E54" s="117">
        <v>0</v>
      </c>
      <c r="F54" s="118">
        <f t="shared" si="25"/>
        <v>0</v>
      </c>
      <c r="G54" s="116">
        <v>0</v>
      </c>
      <c r="H54" s="117">
        <v>7.6055199999999989E-2</v>
      </c>
      <c r="I54" s="118">
        <f t="shared" si="26"/>
        <v>7.6055199999999989E-2</v>
      </c>
      <c r="J54" s="116">
        <v>0</v>
      </c>
      <c r="K54" s="117">
        <v>0</v>
      </c>
      <c r="L54" s="118">
        <f t="shared" si="27"/>
        <v>0</v>
      </c>
      <c r="M54" s="116">
        <v>0</v>
      </c>
      <c r="N54" s="117">
        <v>0</v>
      </c>
      <c r="O54" s="118">
        <f t="shared" si="28"/>
        <v>0</v>
      </c>
      <c r="P54" s="116">
        <v>0</v>
      </c>
      <c r="Q54" s="117">
        <v>0</v>
      </c>
      <c r="R54" s="118">
        <f t="shared" si="29"/>
        <v>0</v>
      </c>
      <c r="S54" s="116">
        <f t="shared" si="23"/>
        <v>0</v>
      </c>
      <c r="T54" s="117">
        <f t="shared" si="23"/>
        <v>7.6055199999999989E-2</v>
      </c>
      <c r="U54" s="118">
        <f t="shared" si="24"/>
        <v>7.6055199999999989E-2</v>
      </c>
    </row>
    <row r="55" spans="1:21" s="49" customFormat="1" ht="18" customHeight="1" x14ac:dyDescent="0.3">
      <c r="A55" s="47"/>
      <c r="B55" s="25" t="s">
        <v>36</v>
      </c>
      <c r="C55" s="48"/>
      <c r="D55" s="116">
        <v>0</v>
      </c>
      <c r="E55" s="117">
        <v>0</v>
      </c>
      <c r="F55" s="118">
        <f t="shared" si="25"/>
        <v>0</v>
      </c>
      <c r="G55" s="116">
        <v>0</v>
      </c>
      <c r="H55" s="117">
        <v>0</v>
      </c>
      <c r="I55" s="118">
        <f t="shared" si="26"/>
        <v>0</v>
      </c>
      <c r="J55" s="116">
        <v>0</v>
      </c>
      <c r="K55" s="117">
        <v>0</v>
      </c>
      <c r="L55" s="118">
        <f t="shared" si="27"/>
        <v>0</v>
      </c>
      <c r="M55" s="116">
        <v>0</v>
      </c>
      <c r="N55" s="117">
        <v>0</v>
      </c>
      <c r="O55" s="118">
        <f t="shared" si="28"/>
        <v>0</v>
      </c>
      <c r="P55" s="116">
        <v>0</v>
      </c>
      <c r="Q55" s="117">
        <v>0</v>
      </c>
      <c r="R55" s="118">
        <f t="shared" si="29"/>
        <v>0</v>
      </c>
      <c r="S55" s="116">
        <f t="shared" si="23"/>
        <v>0</v>
      </c>
      <c r="T55" s="117">
        <f t="shared" si="23"/>
        <v>0</v>
      </c>
      <c r="U55" s="118">
        <f t="shared" si="24"/>
        <v>0</v>
      </c>
    </row>
    <row r="56" spans="1:21" s="49" customFormat="1" ht="18" customHeight="1" x14ac:dyDescent="0.3">
      <c r="A56" s="47"/>
      <c r="B56" s="25" t="s">
        <v>37</v>
      </c>
      <c r="C56" s="48"/>
      <c r="D56" s="116">
        <v>0</v>
      </c>
      <c r="E56" s="117">
        <v>0</v>
      </c>
      <c r="F56" s="118">
        <f t="shared" si="25"/>
        <v>0</v>
      </c>
      <c r="G56" s="116">
        <v>0</v>
      </c>
      <c r="H56" s="117">
        <v>0</v>
      </c>
      <c r="I56" s="118">
        <f t="shared" si="26"/>
        <v>0</v>
      </c>
      <c r="J56" s="116">
        <v>0</v>
      </c>
      <c r="K56" s="117">
        <v>0</v>
      </c>
      <c r="L56" s="118">
        <f t="shared" si="27"/>
        <v>0</v>
      </c>
      <c r="M56" s="116">
        <v>0</v>
      </c>
      <c r="N56" s="117">
        <v>0</v>
      </c>
      <c r="O56" s="118">
        <f t="shared" si="28"/>
        <v>0</v>
      </c>
      <c r="P56" s="116">
        <v>0</v>
      </c>
      <c r="Q56" s="117">
        <v>0</v>
      </c>
      <c r="R56" s="118">
        <f t="shared" si="29"/>
        <v>0</v>
      </c>
      <c r="S56" s="116">
        <f t="shared" si="23"/>
        <v>0</v>
      </c>
      <c r="T56" s="117">
        <f t="shared" si="23"/>
        <v>0</v>
      </c>
      <c r="U56" s="118">
        <f t="shared" si="24"/>
        <v>0</v>
      </c>
    </row>
    <row r="57" spans="1:21" s="49" customFormat="1" ht="18" customHeight="1" x14ac:dyDescent="0.3">
      <c r="A57" s="47"/>
      <c r="B57" s="25" t="s">
        <v>38</v>
      </c>
      <c r="C57" s="48"/>
      <c r="D57" s="116">
        <v>0</v>
      </c>
      <c r="E57" s="117">
        <v>0</v>
      </c>
      <c r="F57" s="118">
        <f t="shared" si="25"/>
        <v>0</v>
      </c>
      <c r="G57" s="116">
        <v>0</v>
      </c>
      <c r="H57" s="117">
        <v>5.8503999999999995E-3</v>
      </c>
      <c r="I57" s="118">
        <f t="shared" si="26"/>
        <v>5.8503999999999995E-3</v>
      </c>
      <c r="J57" s="116">
        <v>0</v>
      </c>
      <c r="K57" s="117">
        <v>0</v>
      </c>
      <c r="L57" s="118">
        <f t="shared" si="27"/>
        <v>0</v>
      </c>
      <c r="M57" s="116">
        <v>0</v>
      </c>
      <c r="N57" s="117">
        <v>0</v>
      </c>
      <c r="O57" s="118">
        <f t="shared" si="28"/>
        <v>0</v>
      </c>
      <c r="P57" s="116">
        <v>0</v>
      </c>
      <c r="Q57" s="117">
        <v>0</v>
      </c>
      <c r="R57" s="118">
        <f t="shared" si="29"/>
        <v>0</v>
      </c>
      <c r="S57" s="116">
        <f t="shared" si="23"/>
        <v>0</v>
      </c>
      <c r="T57" s="117">
        <f t="shared" si="23"/>
        <v>5.8503999999999995E-3</v>
      </c>
      <c r="U57" s="118">
        <f t="shared" si="24"/>
        <v>5.8503999999999995E-3</v>
      </c>
    </row>
    <row r="58" spans="1:21" s="49" customFormat="1" ht="18" customHeight="1" x14ac:dyDescent="0.3">
      <c r="A58" s="47"/>
      <c r="B58" s="35" t="s">
        <v>39</v>
      </c>
      <c r="C58" s="48"/>
      <c r="D58" s="116">
        <v>0</v>
      </c>
      <c r="E58" s="117">
        <v>0</v>
      </c>
      <c r="F58" s="118">
        <f t="shared" si="25"/>
        <v>0</v>
      </c>
      <c r="G58" s="116">
        <v>2.2372934873156697E-2</v>
      </c>
      <c r="H58" s="117">
        <v>0</v>
      </c>
      <c r="I58" s="118">
        <f t="shared" si="26"/>
        <v>-2.2372934873156697E-2</v>
      </c>
      <c r="J58" s="116">
        <v>0</v>
      </c>
      <c r="K58" s="117">
        <v>0</v>
      </c>
      <c r="L58" s="118">
        <f t="shared" si="27"/>
        <v>0</v>
      </c>
      <c r="M58" s="116">
        <v>0</v>
      </c>
      <c r="N58" s="117">
        <v>0</v>
      </c>
      <c r="O58" s="118">
        <f t="shared" si="28"/>
        <v>0</v>
      </c>
      <c r="P58" s="116">
        <v>0</v>
      </c>
      <c r="Q58" s="117">
        <v>0</v>
      </c>
      <c r="R58" s="118">
        <f t="shared" si="29"/>
        <v>0</v>
      </c>
      <c r="S58" s="116">
        <f t="shared" si="23"/>
        <v>2.2372934873156697E-2</v>
      </c>
      <c r="T58" s="117">
        <f t="shared" si="23"/>
        <v>0</v>
      </c>
      <c r="U58" s="118">
        <f t="shared" si="24"/>
        <v>-2.2372934873156697E-2</v>
      </c>
    </row>
    <row r="59" spans="1:21" s="49" customFormat="1" ht="18" customHeight="1" x14ac:dyDescent="0.3">
      <c r="A59" s="47"/>
      <c r="B59" s="54"/>
      <c r="C59" s="48"/>
      <c r="D59" s="129">
        <f>SUM(D44,D50:D58)</f>
        <v>0</v>
      </c>
      <c r="E59" s="130">
        <f>SUM(E44,E50:E58)</f>
        <v>0</v>
      </c>
      <c r="F59" s="131">
        <f>E59-D59</f>
        <v>0</v>
      </c>
      <c r="G59" s="129">
        <f>SUM(G44,G50:G58)</f>
        <v>2.2372934873156697E-2</v>
      </c>
      <c r="H59" s="130">
        <f>SUM(H44,H50:H58)</f>
        <v>5.8418311999999997</v>
      </c>
      <c r="I59" s="131">
        <f>H59-G59</f>
        <v>5.8194582651268432</v>
      </c>
      <c r="J59" s="129">
        <f>SUM(J44,J50:J58)</f>
        <v>0</v>
      </c>
      <c r="K59" s="130">
        <f>SUM(K44,K50:K58)</f>
        <v>0</v>
      </c>
      <c r="L59" s="131">
        <f>K59-J59</f>
        <v>0</v>
      </c>
      <c r="M59" s="129">
        <f>SUM(M44,M50:M58)</f>
        <v>0</v>
      </c>
      <c r="N59" s="130">
        <f>SUM(N44,N50:N58)</f>
        <v>0</v>
      </c>
      <c r="O59" s="131">
        <f>N59-M59</f>
        <v>0</v>
      </c>
      <c r="P59" s="129">
        <f>SUM(P44,P50:P58)</f>
        <v>0</v>
      </c>
      <c r="Q59" s="130">
        <f>SUM(Q44,Q50:Q58)</f>
        <v>0</v>
      </c>
      <c r="R59" s="131">
        <f>Q59-P59</f>
        <v>0</v>
      </c>
      <c r="S59" s="129">
        <f>SUM(S44,S50:S58)</f>
        <v>2.2372934873156697E-2</v>
      </c>
      <c r="T59" s="130">
        <f>SUM(T44,T50:T58)</f>
        <v>5.8418311999999997</v>
      </c>
      <c r="U59" s="131">
        <f>T59-S59</f>
        <v>5.8194582651268432</v>
      </c>
    </row>
    <row r="60" spans="1:21" s="49" customFormat="1" ht="15" customHeight="1" x14ac:dyDescent="0.3">
      <c r="A60" s="47"/>
      <c r="B60" s="54"/>
      <c r="C60" s="48"/>
      <c r="D60" s="132"/>
      <c r="E60" s="133"/>
      <c r="F60" s="134"/>
      <c r="G60" s="132"/>
      <c r="H60" s="133"/>
      <c r="I60" s="134"/>
      <c r="J60" s="132"/>
      <c r="K60" s="133"/>
      <c r="L60" s="134"/>
      <c r="M60" s="132"/>
      <c r="N60" s="133"/>
      <c r="O60" s="134"/>
      <c r="P60" s="132"/>
      <c r="Q60" s="133"/>
      <c r="R60" s="134"/>
      <c r="S60" s="132"/>
      <c r="T60" s="133"/>
      <c r="U60" s="134"/>
    </row>
    <row r="61" spans="1:21" s="49" customFormat="1" ht="18" customHeight="1" x14ac:dyDescent="0.3">
      <c r="A61" s="47"/>
      <c r="B61" s="23" t="s">
        <v>55</v>
      </c>
      <c r="C61" s="48"/>
      <c r="D61" s="129">
        <v>0</v>
      </c>
      <c r="E61" s="130">
        <v>0</v>
      </c>
      <c r="F61" s="131">
        <f>E61-D61</f>
        <v>0</v>
      </c>
      <c r="G61" s="129">
        <v>0</v>
      </c>
      <c r="H61" s="130">
        <v>0</v>
      </c>
      <c r="I61" s="131">
        <f>H61-G61</f>
        <v>0</v>
      </c>
      <c r="J61" s="129">
        <v>0</v>
      </c>
      <c r="K61" s="130">
        <v>0</v>
      </c>
      <c r="L61" s="131">
        <f>K61-J61</f>
        <v>0</v>
      </c>
      <c r="M61" s="129">
        <v>0</v>
      </c>
      <c r="N61" s="130">
        <v>0</v>
      </c>
      <c r="O61" s="131">
        <f>N61-M61</f>
        <v>0</v>
      </c>
      <c r="P61" s="129">
        <v>0</v>
      </c>
      <c r="Q61" s="130">
        <v>0</v>
      </c>
      <c r="R61" s="131">
        <f>Q61-P61</f>
        <v>0</v>
      </c>
      <c r="S61" s="129">
        <f>SUM(P61,M61,J61,G61,D61)</f>
        <v>0</v>
      </c>
      <c r="T61" s="130">
        <f>SUM(Q61,N61,K61,H61,E61)</f>
        <v>0</v>
      </c>
      <c r="U61" s="131">
        <f>T61-S61</f>
        <v>0</v>
      </c>
    </row>
    <row r="62" spans="1:21" s="49" customFormat="1" ht="15" customHeight="1" x14ac:dyDescent="0.3">
      <c r="A62" s="47"/>
      <c r="B62" s="54"/>
      <c r="C62" s="48"/>
      <c r="D62" s="132"/>
      <c r="E62" s="133"/>
      <c r="F62" s="134"/>
      <c r="G62" s="132"/>
      <c r="H62" s="133"/>
      <c r="I62" s="134"/>
      <c r="J62" s="132"/>
      <c r="K62" s="133"/>
      <c r="L62" s="134"/>
      <c r="M62" s="132"/>
      <c r="N62" s="133"/>
      <c r="O62" s="134"/>
      <c r="P62" s="132"/>
      <c r="Q62" s="133"/>
      <c r="R62" s="134"/>
      <c r="S62" s="132"/>
      <c r="T62" s="133"/>
      <c r="U62" s="134"/>
    </row>
    <row r="63" spans="1:21" s="49" customFormat="1" ht="18" customHeight="1" x14ac:dyDescent="0.3">
      <c r="A63" s="47"/>
      <c r="B63" s="72" t="s">
        <v>40</v>
      </c>
      <c r="C63" s="48"/>
      <c r="D63" s="138">
        <f>SUM(D61,D59,D41,D26,D20)</f>
        <v>139.82608894197958</v>
      </c>
      <c r="E63" s="139">
        <f>SUM(E61,E59,E41,E26,E20)</f>
        <v>122.76110822000001</v>
      </c>
      <c r="F63" s="140">
        <f>E63-D63</f>
        <v>-17.064980721979566</v>
      </c>
      <c r="G63" s="138">
        <f>SUM(G61,G59,G41,G26,G20)</f>
        <v>18.718392867872197</v>
      </c>
      <c r="H63" s="139">
        <f>SUM(H61,H59,H41,H26,H20)</f>
        <v>32.842468920000002</v>
      </c>
      <c r="I63" s="140">
        <f>H63-G63</f>
        <v>14.124076052127805</v>
      </c>
      <c r="J63" s="138">
        <f>SUM(J61,J59,J41,J26,J20)</f>
        <v>0</v>
      </c>
      <c r="K63" s="139">
        <f>SUM(K61,K59,K41,K26,K20)</f>
        <v>0</v>
      </c>
      <c r="L63" s="140">
        <f>K63-J63</f>
        <v>0</v>
      </c>
      <c r="M63" s="138">
        <f>SUM(M61,M59,M41,M26,M20)</f>
        <v>0</v>
      </c>
      <c r="N63" s="139">
        <f>SUM(N61,N59,N41,N26,N20)</f>
        <v>0</v>
      </c>
      <c r="O63" s="140">
        <f>N63-M63</f>
        <v>0</v>
      </c>
      <c r="P63" s="138">
        <f>SUM(P61,P59,P41,P26,P20)</f>
        <v>24.003633015248084</v>
      </c>
      <c r="Q63" s="139">
        <f>SUM(Q61,Q59,Q41,Q26,Q20)</f>
        <v>51.035929940000003</v>
      </c>
      <c r="R63" s="140">
        <f>Q63-P63</f>
        <v>27.032296924751918</v>
      </c>
      <c r="S63" s="138">
        <f>SUM(S61,S59,S41,S26,S20)</f>
        <v>182.54811482509984</v>
      </c>
      <c r="T63" s="139">
        <f>SUM(T61,T59,T41,T26,T20)</f>
        <v>206.63950707999999</v>
      </c>
      <c r="U63" s="140">
        <f>T63-S63</f>
        <v>24.091392254900143</v>
      </c>
    </row>
    <row r="64" spans="1:21" s="49" customFormat="1" ht="15" customHeight="1" x14ac:dyDescent="0.3">
      <c r="A64" s="47"/>
      <c r="B64" s="54"/>
      <c r="C64" s="48"/>
      <c r="D64" s="47"/>
      <c r="E64" s="50"/>
      <c r="F64" s="51"/>
      <c r="G64" s="47"/>
      <c r="H64" s="50"/>
      <c r="I64" s="51"/>
      <c r="J64" s="47"/>
      <c r="K64" s="50"/>
      <c r="L64" s="51"/>
      <c r="M64" s="47"/>
      <c r="N64" s="50"/>
      <c r="O64" s="51"/>
      <c r="P64" s="47"/>
      <c r="Q64" s="50"/>
      <c r="R64" s="51"/>
      <c r="S64" s="47"/>
      <c r="T64" s="50"/>
      <c r="U64" s="51"/>
    </row>
    <row r="65" spans="1:23" s="49" customFormat="1" ht="18" customHeight="1" x14ac:dyDescent="0.3">
      <c r="A65" s="47"/>
      <c r="B65" s="23" t="s">
        <v>41</v>
      </c>
      <c r="C65" s="48"/>
      <c r="D65" s="47"/>
      <c r="E65" s="50"/>
      <c r="F65" s="51"/>
      <c r="G65" s="47"/>
      <c r="H65" s="50"/>
      <c r="I65" s="51"/>
      <c r="J65" s="47"/>
      <c r="K65" s="50"/>
      <c r="L65" s="51"/>
      <c r="M65" s="47"/>
      <c r="N65" s="50"/>
      <c r="O65" s="51"/>
      <c r="P65" s="47"/>
      <c r="Q65" s="50"/>
      <c r="R65" s="51"/>
      <c r="S65" s="47"/>
      <c r="T65" s="50"/>
      <c r="U65" s="51"/>
    </row>
    <row r="66" spans="1:23" s="49" customFormat="1" ht="18" customHeight="1" x14ac:dyDescent="0.3">
      <c r="A66" s="47"/>
      <c r="B66" s="73" t="s">
        <v>42</v>
      </c>
      <c r="C66" s="48"/>
      <c r="D66" s="119">
        <v>0</v>
      </c>
      <c r="E66" s="120">
        <v>0</v>
      </c>
      <c r="F66" s="118">
        <f>E66-D66</f>
        <v>0</v>
      </c>
      <c r="G66" s="119">
        <v>0</v>
      </c>
      <c r="H66" s="120">
        <v>0</v>
      </c>
      <c r="I66" s="118">
        <f>H66-G66</f>
        <v>0</v>
      </c>
      <c r="J66" s="119">
        <v>0</v>
      </c>
      <c r="K66" s="120">
        <v>0</v>
      </c>
      <c r="L66" s="118">
        <f>K66-J66</f>
        <v>0</v>
      </c>
      <c r="M66" s="119">
        <v>77.336208412043007</v>
      </c>
      <c r="N66" s="120">
        <v>0</v>
      </c>
      <c r="O66" s="118">
        <f>N66-M66</f>
        <v>-77.336208412043007</v>
      </c>
      <c r="P66" s="119">
        <v>0</v>
      </c>
      <c r="Q66" s="120">
        <v>0</v>
      </c>
      <c r="R66" s="118">
        <f>Q66-P66</f>
        <v>0</v>
      </c>
      <c r="S66" s="119">
        <f t="shared" ref="S66:T68" si="30">SUM(P66,M66,J66,G66,D66)</f>
        <v>77.336208412043007</v>
      </c>
      <c r="T66" s="120">
        <f t="shared" si="30"/>
        <v>0</v>
      </c>
      <c r="U66" s="118">
        <f>T66-S66</f>
        <v>-77.336208412043007</v>
      </c>
    </row>
    <row r="67" spans="1:23" s="49" customFormat="1" ht="18" customHeight="1" x14ac:dyDescent="0.3">
      <c r="A67" s="47"/>
      <c r="B67" s="73" t="s">
        <v>43</v>
      </c>
      <c r="C67" s="48"/>
      <c r="D67" s="119">
        <v>0</v>
      </c>
      <c r="E67" s="120">
        <v>0</v>
      </c>
      <c r="F67" s="118">
        <f>E67-D67</f>
        <v>0</v>
      </c>
      <c r="G67" s="119">
        <v>0</v>
      </c>
      <c r="H67" s="120">
        <v>0</v>
      </c>
      <c r="I67" s="118">
        <f>H67-G67</f>
        <v>0</v>
      </c>
      <c r="J67" s="119">
        <v>0</v>
      </c>
      <c r="K67" s="120">
        <v>0</v>
      </c>
      <c r="L67" s="118">
        <f>K67-J67</f>
        <v>0</v>
      </c>
      <c r="M67" s="119">
        <v>0</v>
      </c>
      <c r="N67" s="120">
        <v>0</v>
      </c>
      <c r="O67" s="118">
        <f>N67-M67</f>
        <v>0</v>
      </c>
      <c r="P67" s="119">
        <v>0</v>
      </c>
      <c r="Q67" s="120">
        <v>0</v>
      </c>
      <c r="R67" s="118">
        <f>Q67-P67</f>
        <v>0</v>
      </c>
      <c r="S67" s="119">
        <f t="shared" si="30"/>
        <v>0</v>
      </c>
      <c r="T67" s="120">
        <f t="shared" si="30"/>
        <v>0</v>
      </c>
      <c r="U67" s="118">
        <f>T67-S67</f>
        <v>0</v>
      </c>
    </row>
    <row r="68" spans="1:23" s="49" customFormat="1" ht="18" customHeight="1" x14ac:dyDescent="0.3">
      <c r="A68" s="47"/>
      <c r="B68" s="73" t="s">
        <v>44</v>
      </c>
      <c r="C68" s="48"/>
      <c r="D68" s="119">
        <v>0</v>
      </c>
      <c r="E68" s="120">
        <v>0</v>
      </c>
      <c r="F68" s="118">
        <f>E68-D68</f>
        <v>0</v>
      </c>
      <c r="G68" s="119">
        <v>27.154932679583158</v>
      </c>
      <c r="H68" s="120">
        <v>36.568999859999998</v>
      </c>
      <c r="I68" s="118">
        <f>H68-G68</f>
        <v>9.4140671804168399</v>
      </c>
      <c r="J68" s="119">
        <v>0</v>
      </c>
      <c r="K68" s="120">
        <v>0</v>
      </c>
      <c r="L68" s="118">
        <f>K68-J68</f>
        <v>0</v>
      </c>
      <c r="M68" s="119">
        <v>0</v>
      </c>
      <c r="N68" s="120">
        <v>0</v>
      </c>
      <c r="O68" s="118">
        <f>N68-M68</f>
        <v>0</v>
      </c>
      <c r="P68" s="119">
        <v>0</v>
      </c>
      <c r="Q68" s="120">
        <v>0</v>
      </c>
      <c r="R68" s="118">
        <f>Q68-P68</f>
        <v>0</v>
      </c>
      <c r="S68" s="119">
        <f t="shared" si="30"/>
        <v>27.154932679583158</v>
      </c>
      <c r="T68" s="120">
        <f t="shared" si="30"/>
        <v>36.568999859999998</v>
      </c>
      <c r="U68" s="118">
        <f>T68-S68</f>
        <v>9.4140671804168399</v>
      </c>
    </row>
    <row r="69" spans="1:23" s="49" customFormat="1" ht="18" customHeight="1" x14ac:dyDescent="0.3">
      <c r="A69" s="47"/>
      <c r="B69" s="54"/>
      <c r="C69" s="48"/>
      <c r="D69" s="129">
        <f>SUM(D66:D68)</f>
        <v>0</v>
      </c>
      <c r="E69" s="130">
        <f>SUM(E66:E68)</f>
        <v>0</v>
      </c>
      <c r="F69" s="131">
        <f>E69-D69</f>
        <v>0</v>
      </c>
      <c r="G69" s="129">
        <f>SUM(G66:G68)</f>
        <v>27.154932679583158</v>
      </c>
      <c r="H69" s="130">
        <f>SUM(H66:H68)</f>
        <v>36.568999859999998</v>
      </c>
      <c r="I69" s="131">
        <f>H69-G69</f>
        <v>9.4140671804168399</v>
      </c>
      <c r="J69" s="129">
        <f>SUM(J66:J68)</f>
        <v>0</v>
      </c>
      <c r="K69" s="130">
        <f>SUM(K66:K68)</f>
        <v>0</v>
      </c>
      <c r="L69" s="131">
        <f>K69-J69</f>
        <v>0</v>
      </c>
      <c r="M69" s="129">
        <f>SUM(M66:M68)</f>
        <v>77.336208412043007</v>
      </c>
      <c r="N69" s="130">
        <f>SUM(N66:N68)</f>
        <v>0</v>
      </c>
      <c r="O69" s="131">
        <f>N69-M69</f>
        <v>-77.336208412043007</v>
      </c>
      <c r="P69" s="129">
        <f>SUM(P66:P68)</f>
        <v>0</v>
      </c>
      <c r="Q69" s="130">
        <f>SUM(Q66:Q68)</f>
        <v>0</v>
      </c>
      <c r="R69" s="131">
        <f>Q69-P69</f>
        <v>0</v>
      </c>
      <c r="S69" s="129">
        <f>SUM(S66:S68)</f>
        <v>104.49114109162616</v>
      </c>
      <c r="T69" s="130">
        <f>SUM(T66:T68)</f>
        <v>36.568999859999998</v>
      </c>
      <c r="U69" s="131">
        <f>T69-S69</f>
        <v>-67.922141231626171</v>
      </c>
      <c r="V69" s="49">
        <f>SUM(D69:U69)</f>
        <v>146.27599943999996</v>
      </c>
    </row>
    <row r="70" spans="1:23" s="49" customFormat="1" ht="15" customHeight="1" x14ac:dyDescent="0.3">
      <c r="A70" s="47"/>
      <c r="B70" s="54"/>
      <c r="C70" s="48"/>
      <c r="D70" s="132"/>
      <c r="E70" s="133"/>
      <c r="F70" s="134"/>
      <c r="G70" s="132"/>
      <c r="H70" s="133"/>
      <c r="I70" s="134"/>
      <c r="J70" s="132"/>
      <c r="K70" s="133"/>
      <c r="L70" s="134"/>
      <c r="M70" s="132"/>
      <c r="N70" s="133"/>
      <c r="O70" s="134"/>
      <c r="P70" s="132"/>
      <c r="Q70" s="133"/>
      <c r="R70" s="134"/>
      <c r="S70" s="132"/>
      <c r="T70" s="133"/>
      <c r="U70" s="134"/>
    </row>
    <row r="71" spans="1:23" s="49" customFormat="1" ht="18" customHeight="1" x14ac:dyDescent="0.3">
      <c r="A71" s="47"/>
      <c r="B71" s="72" t="s">
        <v>45</v>
      </c>
      <c r="C71" s="48"/>
      <c r="D71" s="138">
        <f>SUM(D69,D63)</f>
        <v>139.82608894197958</v>
      </c>
      <c r="E71" s="139">
        <f>SUM(E69,E63)</f>
        <v>122.76110822000001</v>
      </c>
      <c r="F71" s="140">
        <f>E71-D71</f>
        <v>-17.064980721979566</v>
      </c>
      <c r="G71" s="138">
        <f>SUM(G69,G63)</f>
        <v>45.873325547455352</v>
      </c>
      <c r="H71" s="139">
        <f>SUM(H69,H63)</f>
        <v>69.411468780000007</v>
      </c>
      <c r="I71" s="140">
        <f>H71-G71</f>
        <v>23.538143232544655</v>
      </c>
      <c r="J71" s="138">
        <f>SUM(J69,J63)</f>
        <v>0</v>
      </c>
      <c r="K71" s="139">
        <f>SUM(K69,K63)</f>
        <v>0</v>
      </c>
      <c r="L71" s="140">
        <f>K71-J71</f>
        <v>0</v>
      </c>
      <c r="M71" s="138">
        <f>SUM(M69,M63)</f>
        <v>77.336208412043007</v>
      </c>
      <c r="N71" s="139">
        <f>SUM(N69,N63)</f>
        <v>0</v>
      </c>
      <c r="O71" s="140">
        <f>N71-M71</f>
        <v>-77.336208412043007</v>
      </c>
      <c r="P71" s="138">
        <f>SUM(P69,P63)</f>
        <v>24.003633015248084</v>
      </c>
      <c r="Q71" s="139">
        <f>SUM(Q69,Q63)</f>
        <v>51.035929940000003</v>
      </c>
      <c r="R71" s="140">
        <f>Q71-P71</f>
        <v>27.032296924751918</v>
      </c>
      <c r="S71" s="138">
        <f>SUM(S69,S63)</f>
        <v>287.03925591672601</v>
      </c>
      <c r="T71" s="139">
        <f>SUM(T69,T63)</f>
        <v>243.20850693999998</v>
      </c>
      <c r="U71" s="140">
        <f>T71-S71</f>
        <v>-43.830748976726028</v>
      </c>
    </row>
    <row r="72" spans="1:23" s="49" customFormat="1" ht="15" customHeight="1" x14ac:dyDescent="0.3">
      <c r="A72" s="47"/>
      <c r="B72" s="54"/>
      <c r="C72" s="48"/>
      <c r="D72" s="47"/>
      <c r="E72" s="50"/>
      <c r="F72" s="51"/>
      <c r="G72" s="47"/>
      <c r="H72" s="50"/>
      <c r="I72" s="51"/>
      <c r="J72" s="47"/>
      <c r="K72" s="50"/>
      <c r="L72" s="51"/>
      <c r="M72" s="47"/>
      <c r="N72" s="50"/>
      <c r="O72" s="51"/>
      <c r="P72" s="47"/>
      <c r="Q72" s="50"/>
      <c r="R72" s="51"/>
      <c r="S72" s="47"/>
      <c r="T72" s="50"/>
      <c r="U72" s="51"/>
    </row>
    <row r="73" spans="1:23" s="49" customFormat="1" ht="18" customHeight="1" x14ac:dyDescent="0.3">
      <c r="A73" s="47"/>
      <c r="B73" s="23" t="s">
        <v>46</v>
      </c>
      <c r="C73" s="48"/>
      <c r="D73" s="47"/>
      <c r="E73" s="50"/>
      <c r="F73" s="51"/>
      <c r="G73" s="47"/>
      <c r="H73" s="50"/>
      <c r="I73" s="51"/>
      <c r="J73" s="47"/>
      <c r="K73" s="50"/>
      <c r="L73" s="51"/>
      <c r="M73" s="47"/>
      <c r="N73" s="50"/>
      <c r="O73" s="51"/>
      <c r="P73" s="47"/>
      <c r="Q73" s="50"/>
      <c r="R73" s="51"/>
      <c r="S73" s="47"/>
      <c r="T73" s="50"/>
      <c r="U73" s="51"/>
    </row>
    <row r="74" spans="1:23" s="49" customFormat="1" ht="18" customHeight="1" x14ac:dyDescent="0.3">
      <c r="A74" s="47"/>
      <c r="B74" s="73" t="s">
        <v>67</v>
      </c>
      <c r="C74" s="48"/>
      <c r="D74" s="119">
        <v>0</v>
      </c>
      <c r="E74" s="120">
        <v>0</v>
      </c>
      <c r="F74" s="118">
        <f>E74-D74</f>
        <v>0</v>
      </c>
      <c r="G74" s="119">
        <v>0</v>
      </c>
      <c r="H74" s="120">
        <v>0</v>
      </c>
      <c r="I74" s="118">
        <f>H74-G74</f>
        <v>0</v>
      </c>
      <c r="J74" s="119">
        <v>0</v>
      </c>
      <c r="K74" s="120">
        <v>0</v>
      </c>
      <c r="L74" s="118">
        <f>K74-J74</f>
        <v>0</v>
      </c>
      <c r="M74" s="119">
        <v>0</v>
      </c>
      <c r="N74" s="120">
        <v>0</v>
      </c>
      <c r="O74" s="118">
        <f>N74-M74</f>
        <v>0</v>
      </c>
      <c r="P74" s="119">
        <v>0</v>
      </c>
      <c r="Q74" s="120">
        <v>0</v>
      </c>
      <c r="R74" s="118">
        <f>Q74-P74</f>
        <v>0</v>
      </c>
      <c r="S74" s="119">
        <f>SUM(P74,M74,J74,G74,D74)</f>
        <v>0</v>
      </c>
      <c r="T74" s="120">
        <f>SUM(Q74,N74,K74,H74,E74)</f>
        <v>0</v>
      </c>
      <c r="U74" s="118">
        <f>T74-S74</f>
        <v>0</v>
      </c>
    </row>
    <row r="75" spans="1:23" s="49" customFormat="1" ht="18" customHeight="1" x14ac:dyDescent="0.3">
      <c r="A75" s="47"/>
      <c r="B75" s="48"/>
      <c r="C75" s="48"/>
      <c r="D75" s="129">
        <f>SUM(D74)</f>
        <v>0</v>
      </c>
      <c r="E75" s="130">
        <f>SUM(E74)</f>
        <v>0</v>
      </c>
      <c r="F75" s="131">
        <f>E75-D75</f>
        <v>0</v>
      </c>
      <c r="G75" s="129">
        <f>SUM(G74)</f>
        <v>0</v>
      </c>
      <c r="H75" s="130">
        <f>SUM(H74)</f>
        <v>0</v>
      </c>
      <c r="I75" s="131">
        <f>H75-G75</f>
        <v>0</v>
      </c>
      <c r="J75" s="129">
        <f>SUM(J74)</f>
        <v>0</v>
      </c>
      <c r="K75" s="130">
        <f>SUM(K74)</f>
        <v>0</v>
      </c>
      <c r="L75" s="131">
        <f>K75-J75</f>
        <v>0</v>
      </c>
      <c r="M75" s="129">
        <f>SUM(M74)</f>
        <v>0</v>
      </c>
      <c r="N75" s="130">
        <f>SUM(N74)</f>
        <v>0</v>
      </c>
      <c r="O75" s="131">
        <f>N75-M75</f>
        <v>0</v>
      </c>
      <c r="P75" s="129">
        <f>SUM(P74)</f>
        <v>0</v>
      </c>
      <c r="Q75" s="130">
        <f>SUM(Q74)</f>
        <v>0</v>
      </c>
      <c r="R75" s="131">
        <f>Q75-P75</f>
        <v>0</v>
      </c>
      <c r="S75" s="129">
        <f>SUM(S74)</f>
        <v>0</v>
      </c>
      <c r="T75" s="130">
        <f>SUM(T74)</f>
        <v>0</v>
      </c>
      <c r="U75" s="131">
        <f>T75-S75</f>
        <v>0</v>
      </c>
    </row>
    <row r="76" spans="1:23" s="49" customFormat="1" ht="15" customHeight="1" x14ac:dyDescent="0.3">
      <c r="A76" s="47"/>
      <c r="B76" s="48"/>
      <c r="C76" s="48"/>
      <c r="D76" s="132"/>
      <c r="E76" s="133"/>
      <c r="F76" s="134"/>
      <c r="G76" s="132"/>
      <c r="H76" s="133"/>
      <c r="I76" s="134"/>
      <c r="J76" s="132"/>
      <c r="K76" s="133"/>
      <c r="L76" s="134"/>
      <c r="M76" s="132"/>
      <c r="N76" s="133"/>
      <c r="O76" s="134"/>
      <c r="P76" s="132"/>
      <c r="Q76" s="133"/>
      <c r="R76" s="134"/>
      <c r="S76" s="132"/>
      <c r="T76" s="133"/>
      <c r="U76" s="134"/>
    </row>
    <row r="77" spans="1:23" s="63" customFormat="1" ht="20.25" customHeight="1" x14ac:dyDescent="0.3">
      <c r="A77" s="61"/>
      <c r="B77" s="74" t="s">
        <v>48</v>
      </c>
      <c r="C77" s="62"/>
      <c r="D77" s="135">
        <f>SUM(D75,D71)</f>
        <v>139.82608894197958</v>
      </c>
      <c r="E77" s="136">
        <f>SUM(E75,E71)</f>
        <v>122.76110822000001</v>
      </c>
      <c r="F77" s="137">
        <f>E77-D77</f>
        <v>-17.064980721979566</v>
      </c>
      <c r="G77" s="135">
        <f>SUM(G75,G71)</f>
        <v>45.873325547455352</v>
      </c>
      <c r="H77" s="136">
        <f>SUM(H75,H71)</f>
        <v>69.411468780000007</v>
      </c>
      <c r="I77" s="137">
        <f>H77-G77</f>
        <v>23.538143232544655</v>
      </c>
      <c r="J77" s="135">
        <f>SUM(J75,J71)</f>
        <v>0</v>
      </c>
      <c r="K77" s="136">
        <f>SUM(K75,K71)</f>
        <v>0</v>
      </c>
      <c r="L77" s="137">
        <f>K77-J77</f>
        <v>0</v>
      </c>
      <c r="M77" s="135">
        <f>SUM(M75,M71)</f>
        <v>77.336208412043007</v>
      </c>
      <c r="N77" s="136">
        <f>SUM(N75,N71)</f>
        <v>0</v>
      </c>
      <c r="O77" s="137">
        <f>N77-M77</f>
        <v>-77.336208412043007</v>
      </c>
      <c r="P77" s="135">
        <f>SUM(P75,P71)</f>
        <v>24.003633015248084</v>
      </c>
      <c r="Q77" s="136">
        <f>SUM(Q75,Q71)</f>
        <v>51.035929940000003</v>
      </c>
      <c r="R77" s="137">
        <f>Q77-P77</f>
        <v>27.032296924751918</v>
      </c>
      <c r="S77" s="135">
        <f>SUM(S75,S71)</f>
        <v>287.03925591672601</v>
      </c>
      <c r="T77" s="136">
        <f>SUM(T75,T71)</f>
        <v>243.20850693999998</v>
      </c>
      <c r="U77" s="137">
        <f>T77-S77</f>
        <v>-43.830748976726028</v>
      </c>
      <c r="V77" s="49"/>
      <c r="W77" s="49"/>
    </row>
    <row r="78" spans="1:23" s="159" customFormat="1" ht="20.25" customHeight="1" x14ac:dyDescent="0.3">
      <c r="A78" s="154"/>
      <c r="B78" s="155"/>
      <c r="C78" s="154"/>
      <c r="D78" s="156"/>
      <c r="E78" s="156"/>
      <c r="F78" s="157"/>
      <c r="G78" s="156"/>
      <c r="H78" s="156"/>
      <c r="I78" s="157"/>
      <c r="J78" s="156"/>
      <c r="K78" s="156"/>
      <c r="L78" s="157"/>
      <c r="M78" s="156"/>
      <c r="N78" s="156"/>
      <c r="O78" s="157"/>
      <c r="P78" s="156"/>
      <c r="Q78" s="156"/>
      <c r="R78" s="157"/>
      <c r="S78" s="156"/>
      <c r="T78" s="156"/>
      <c r="U78" s="157"/>
      <c r="V78" s="158"/>
      <c r="W78" s="158"/>
    </row>
    <row r="79" spans="1:23" s="159" customFormat="1" ht="20.25" customHeight="1" x14ac:dyDescent="0.3">
      <c r="A79" s="154"/>
      <c r="B79" s="155"/>
      <c r="C79" s="154"/>
      <c r="D79" s="156"/>
      <c r="E79" s="156"/>
      <c r="F79" s="157"/>
      <c r="G79" s="156"/>
      <c r="H79" s="156"/>
      <c r="I79" s="157"/>
      <c r="J79" s="156"/>
      <c r="K79" s="156"/>
      <c r="L79" s="157"/>
      <c r="M79" s="156"/>
      <c r="N79" s="156"/>
      <c r="O79" s="157"/>
      <c r="P79" s="156"/>
      <c r="Q79" s="156"/>
      <c r="R79" s="157"/>
      <c r="S79" s="156"/>
      <c r="T79" s="156"/>
      <c r="U79" s="157"/>
      <c r="V79" s="158"/>
      <c r="W79" s="158"/>
    </row>
    <row r="80" spans="1:23" s="64" customFormat="1" ht="28.5" x14ac:dyDescent="0.45">
      <c r="A80" s="167" t="s">
        <v>0</v>
      </c>
      <c r="B80" s="167"/>
      <c r="C80" s="167"/>
      <c r="D80" s="167"/>
      <c r="E80" s="167"/>
      <c r="F80" s="167"/>
      <c r="G80" s="167"/>
      <c r="H80" s="167"/>
      <c r="I80" s="167"/>
      <c r="J80" s="167"/>
      <c r="K80" s="167"/>
      <c r="L80" s="167"/>
      <c r="M80" s="167"/>
      <c r="N80" s="167"/>
      <c r="O80" s="167"/>
      <c r="P80" s="167"/>
      <c r="Q80" s="167"/>
      <c r="R80" s="167"/>
      <c r="S80" s="167"/>
      <c r="T80" s="167"/>
      <c r="U80" s="167"/>
      <c r="V80" s="167"/>
    </row>
    <row r="81" spans="1:26" s="6" customFormat="1" ht="25.5" customHeight="1" x14ac:dyDescent="0.4">
      <c r="A81" s="176" t="s">
        <v>100</v>
      </c>
      <c r="B81" s="176"/>
      <c r="C81" s="176"/>
      <c r="D81" s="176"/>
      <c r="E81" s="176"/>
      <c r="F81" s="176"/>
      <c r="G81" s="176"/>
      <c r="H81" s="176"/>
      <c r="I81" s="176"/>
      <c r="J81" s="176"/>
      <c r="K81" s="176"/>
      <c r="L81" s="176"/>
      <c r="M81" s="176"/>
      <c r="N81" s="176"/>
      <c r="O81" s="176"/>
      <c r="P81" s="176"/>
      <c r="Q81" s="176"/>
      <c r="R81" s="176"/>
      <c r="S81" s="176"/>
      <c r="T81" s="176"/>
      <c r="U81" s="176"/>
      <c r="V81" s="75"/>
    </row>
    <row r="82" spans="1:26" s="65" customFormat="1" ht="24.75" x14ac:dyDescent="0.4">
      <c r="A82" s="168" t="s">
        <v>57</v>
      </c>
      <c r="B82" s="168"/>
      <c r="C82" s="168"/>
      <c r="D82" s="168"/>
      <c r="E82" s="168"/>
      <c r="F82" s="168"/>
      <c r="G82" s="168"/>
      <c r="H82" s="168"/>
      <c r="I82" s="168"/>
      <c r="J82" s="168"/>
      <c r="K82" s="168"/>
      <c r="L82" s="168"/>
      <c r="M82" s="168"/>
      <c r="N82" s="168"/>
      <c r="O82" s="168"/>
      <c r="P82" s="168"/>
      <c r="Q82" s="168"/>
      <c r="R82" s="168"/>
      <c r="S82" s="168"/>
      <c r="T82" s="168"/>
      <c r="U82" s="168"/>
      <c r="V82" s="168"/>
    </row>
    <row r="83" spans="1:26" s="66" customFormat="1" ht="23.25" x14ac:dyDescent="0.35">
      <c r="A83" s="169" t="s">
        <v>109</v>
      </c>
      <c r="B83" s="170"/>
      <c r="C83" s="170"/>
      <c r="D83" s="170"/>
      <c r="E83" s="170"/>
      <c r="F83" s="170"/>
      <c r="G83" s="170"/>
      <c r="H83" s="170"/>
      <c r="I83" s="170"/>
      <c r="J83" s="170"/>
      <c r="K83" s="170"/>
      <c r="L83" s="170"/>
      <c r="M83" s="170"/>
      <c r="N83" s="170"/>
      <c r="O83" s="170"/>
      <c r="P83" s="170"/>
      <c r="Q83" s="170"/>
      <c r="R83" s="170"/>
      <c r="S83" s="170"/>
      <c r="T83" s="170"/>
      <c r="U83" s="170"/>
      <c r="V83" s="170"/>
    </row>
    <row r="84" spans="1:26" s="67" customFormat="1" ht="21" x14ac:dyDescent="0.35">
      <c r="A84" s="171" t="s">
        <v>5</v>
      </c>
      <c r="B84" s="172"/>
      <c r="C84" s="172"/>
      <c r="D84" s="172"/>
      <c r="E84" s="172"/>
      <c r="F84" s="172"/>
      <c r="G84" s="172"/>
      <c r="H84" s="172"/>
      <c r="I84" s="172"/>
      <c r="J84" s="172"/>
      <c r="K84" s="172"/>
      <c r="L84" s="172"/>
      <c r="M84" s="172"/>
      <c r="N84" s="172"/>
      <c r="O84" s="172"/>
      <c r="P84" s="172"/>
      <c r="Q84" s="172"/>
      <c r="R84" s="172"/>
      <c r="S84" s="172"/>
      <c r="T84" s="172"/>
      <c r="U84" s="172"/>
      <c r="V84" s="172"/>
    </row>
    <row r="86" spans="1:26" ht="17.25" customHeight="1" x14ac:dyDescent="0.25"/>
    <row r="87" spans="1:26" s="71" customFormat="1" ht="22.5" customHeight="1" x14ac:dyDescent="0.25">
      <c r="A87" s="68"/>
      <c r="B87" s="69"/>
      <c r="C87" s="70"/>
      <c r="D87" s="202" t="s">
        <v>49</v>
      </c>
      <c r="E87" s="203"/>
      <c r="F87" s="203"/>
      <c r="G87" s="202" t="s">
        <v>50</v>
      </c>
      <c r="H87" s="203"/>
      <c r="I87" s="203"/>
      <c r="J87" s="202" t="s">
        <v>51</v>
      </c>
      <c r="K87" s="203"/>
      <c r="L87" s="203"/>
      <c r="M87" s="202" t="s">
        <v>52</v>
      </c>
      <c r="N87" s="203"/>
      <c r="O87" s="204"/>
      <c r="P87" s="202" t="s">
        <v>53</v>
      </c>
      <c r="Q87" s="203"/>
      <c r="R87" s="204"/>
      <c r="S87" s="202" t="s">
        <v>54</v>
      </c>
      <c r="T87" s="203"/>
      <c r="U87" s="204"/>
    </row>
    <row r="88" spans="1:26" s="1" customFormat="1" ht="18" customHeight="1" x14ac:dyDescent="0.3">
      <c r="A88" s="15"/>
      <c r="B88" s="16"/>
      <c r="C88" s="16"/>
      <c r="D88" s="38" t="s">
        <v>103</v>
      </c>
      <c r="E88" s="200" t="s">
        <v>70</v>
      </c>
      <c r="F88" s="198" t="s">
        <v>4</v>
      </c>
      <c r="G88" s="38" t="s">
        <v>103</v>
      </c>
      <c r="H88" s="200" t="s">
        <v>70</v>
      </c>
      <c r="I88" s="198" t="s">
        <v>4</v>
      </c>
      <c r="J88" s="38" t="s">
        <v>103</v>
      </c>
      <c r="K88" s="200" t="s">
        <v>70</v>
      </c>
      <c r="L88" s="198" t="s">
        <v>4</v>
      </c>
      <c r="M88" s="38" t="s">
        <v>103</v>
      </c>
      <c r="N88" s="200" t="s">
        <v>70</v>
      </c>
      <c r="O88" s="198" t="s">
        <v>4</v>
      </c>
      <c r="P88" s="38" t="s">
        <v>103</v>
      </c>
      <c r="Q88" s="200" t="s">
        <v>70</v>
      </c>
      <c r="R88" s="198" t="s">
        <v>4</v>
      </c>
      <c r="S88" s="38" t="s">
        <v>103</v>
      </c>
      <c r="T88" s="200" t="s">
        <v>70</v>
      </c>
      <c r="U88" s="198" t="s">
        <v>4</v>
      </c>
    </row>
    <row r="89" spans="1:26" s="1" customFormat="1" ht="15.75" customHeight="1" x14ac:dyDescent="0.3">
      <c r="A89" s="15"/>
      <c r="B89" s="16"/>
      <c r="C89" s="16"/>
      <c r="D89" s="39" t="s">
        <v>104</v>
      </c>
      <c r="E89" s="201"/>
      <c r="F89" s="199"/>
      <c r="G89" s="40" t="s">
        <v>104</v>
      </c>
      <c r="H89" s="201"/>
      <c r="I89" s="199"/>
      <c r="J89" s="40" t="s">
        <v>104</v>
      </c>
      <c r="K89" s="201"/>
      <c r="L89" s="199"/>
      <c r="M89" s="40" t="s">
        <v>104</v>
      </c>
      <c r="N89" s="201"/>
      <c r="O89" s="199"/>
      <c r="P89" s="40" t="s">
        <v>104</v>
      </c>
      <c r="Q89" s="201"/>
      <c r="R89" s="199"/>
      <c r="S89" s="40" t="s">
        <v>104</v>
      </c>
      <c r="T89" s="201"/>
      <c r="U89" s="199"/>
    </row>
    <row r="90" spans="1:26" s="1" customFormat="1" ht="15" customHeight="1" x14ac:dyDescent="0.3">
      <c r="A90" s="15"/>
      <c r="B90" s="16"/>
      <c r="C90" s="16"/>
      <c r="D90" s="11"/>
      <c r="E90" s="41"/>
      <c r="F90" s="42"/>
      <c r="G90" s="11"/>
      <c r="H90" s="41"/>
      <c r="I90" s="42"/>
      <c r="J90" s="11"/>
      <c r="K90" s="41"/>
      <c r="L90" s="42"/>
      <c r="M90" s="11"/>
      <c r="N90" s="41"/>
      <c r="O90" s="42"/>
      <c r="P90" s="11"/>
      <c r="Q90" s="41"/>
      <c r="R90" s="42"/>
      <c r="S90" s="11"/>
      <c r="T90" s="41"/>
      <c r="U90" s="42"/>
    </row>
    <row r="91" spans="1:26" s="1" customFormat="1" ht="18" customHeight="1" x14ac:dyDescent="0.3">
      <c r="A91" s="15"/>
      <c r="B91" s="23" t="s">
        <v>1</v>
      </c>
      <c r="C91" s="16"/>
      <c r="D91" s="15"/>
      <c r="E91" s="43"/>
      <c r="F91" s="44"/>
      <c r="G91" s="15"/>
      <c r="H91" s="43"/>
      <c r="I91" s="44"/>
      <c r="J91" s="15"/>
      <c r="K91" s="43"/>
      <c r="L91" s="44"/>
      <c r="M91" s="15"/>
      <c r="N91" s="43"/>
      <c r="O91" s="44"/>
      <c r="P91" s="15"/>
      <c r="Q91" s="43"/>
      <c r="R91" s="44"/>
      <c r="S91" s="15"/>
      <c r="T91" s="43"/>
      <c r="U91" s="44"/>
    </row>
    <row r="92" spans="1:26" s="1" customFormat="1" ht="18" customHeight="1" x14ac:dyDescent="0.3">
      <c r="A92" s="15"/>
      <c r="B92" s="35" t="s">
        <v>2</v>
      </c>
      <c r="C92" s="16"/>
      <c r="D92" s="116">
        <v>0</v>
      </c>
      <c r="E92" s="117">
        <v>0</v>
      </c>
      <c r="F92" s="118">
        <f t="shared" ref="F92:F99" si="31">E92-D92</f>
        <v>0</v>
      </c>
      <c r="G92" s="116">
        <v>0</v>
      </c>
      <c r="H92" s="117">
        <v>0</v>
      </c>
      <c r="I92" s="118">
        <f t="shared" ref="I92:I99" si="32">H92-G92</f>
        <v>0</v>
      </c>
      <c r="J92" s="116">
        <v>0</v>
      </c>
      <c r="K92" s="117">
        <v>0</v>
      </c>
      <c r="L92" s="118">
        <f t="shared" ref="L92:L99" si="33">K92-J92</f>
        <v>0</v>
      </c>
      <c r="M92" s="116">
        <v>0</v>
      </c>
      <c r="N92" s="117">
        <v>0</v>
      </c>
      <c r="O92" s="118">
        <f t="shared" ref="O92:O99" si="34">N92-M92</f>
        <v>0</v>
      </c>
      <c r="P92" s="116">
        <v>0</v>
      </c>
      <c r="Q92" s="117">
        <v>0</v>
      </c>
      <c r="R92" s="118">
        <f t="shared" ref="R92:R99" si="35">Q92-P92</f>
        <v>0</v>
      </c>
      <c r="S92" s="116">
        <f>SUM(P92,M92,J92,G92,D92)</f>
        <v>0</v>
      </c>
      <c r="T92" s="117">
        <f>SUM(Q92,N92,K92,H92,E92)</f>
        <v>0</v>
      </c>
      <c r="U92" s="118">
        <f t="shared" ref="U92:U99" si="36">T92-S92</f>
        <v>0</v>
      </c>
    </row>
    <row r="93" spans="1:26" s="1" customFormat="1" ht="18" customHeight="1" x14ac:dyDescent="0.3">
      <c r="A93" s="15"/>
      <c r="B93" s="35" t="s">
        <v>3</v>
      </c>
      <c r="C93" s="16"/>
      <c r="D93" s="116">
        <v>45.451682842061338</v>
      </c>
      <c r="E93" s="117">
        <v>50.064999999999998</v>
      </c>
      <c r="F93" s="118">
        <f t="shared" si="31"/>
        <v>4.6133171579386598</v>
      </c>
      <c r="G93" s="116">
        <v>8.0395071688418476</v>
      </c>
      <c r="H93" s="117">
        <v>8.8349999999999991</v>
      </c>
      <c r="I93" s="118">
        <f t="shared" si="32"/>
        <v>0.7954928311581515</v>
      </c>
      <c r="J93" s="116">
        <v>0</v>
      </c>
      <c r="K93" s="117">
        <v>0</v>
      </c>
      <c r="L93" s="118">
        <f t="shared" si="33"/>
        <v>0</v>
      </c>
      <c r="M93" s="116">
        <v>0</v>
      </c>
      <c r="N93" s="117">
        <v>0</v>
      </c>
      <c r="O93" s="118">
        <f t="shared" si="34"/>
        <v>0</v>
      </c>
      <c r="P93" s="116">
        <v>0</v>
      </c>
      <c r="Q93" s="117">
        <v>0</v>
      </c>
      <c r="R93" s="118">
        <f t="shared" si="35"/>
        <v>0</v>
      </c>
      <c r="S93" s="116">
        <f t="shared" ref="S93:T98" si="37">SUM(P93,M93,J93,G93,D93)</f>
        <v>53.491190010903182</v>
      </c>
      <c r="T93" s="117">
        <f t="shared" si="37"/>
        <v>58.9</v>
      </c>
      <c r="U93" s="118">
        <f t="shared" si="36"/>
        <v>5.4088099890968167</v>
      </c>
      <c r="V93" s="46"/>
      <c r="W93" s="46"/>
      <c r="X93" s="46"/>
      <c r="Y93" s="46"/>
      <c r="Z93" s="46"/>
    </row>
    <row r="94" spans="1:26" s="1" customFormat="1" ht="18" customHeight="1" x14ac:dyDescent="0.3">
      <c r="A94" s="15"/>
      <c r="B94" s="35" t="s">
        <v>62</v>
      </c>
      <c r="C94" s="16"/>
      <c r="D94" s="116">
        <v>0</v>
      </c>
      <c r="E94" s="117">
        <v>0</v>
      </c>
      <c r="F94" s="118">
        <f t="shared" si="31"/>
        <v>0</v>
      </c>
      <c r="G94" s="116">
        <v>0</v>
      </c>
      <c r="H94" s="117">
        <v>0</v>
      </c>
      <c r="I94" s="118">
        <f t="shared" si="32"/>
        <v>0</v>
      </c>
      <c r="J94" s="116">
        <v>0</v>
      </c>
      <c r="K94" s="117">
        <v>0</v>
      </c>
      <c r="L94" s="118">
        <f t="shared" si="33"/>
        <v>0</v>
      </c>
      <c r="M94" s="116">
        <v>0</v>
      </c>
      <c r="N94" s="117">
        <v>0</v>
      </c>
      <c r="O94" s="118">
        <f t="shared" si="34"/>
        <v>0</v>
      </c>
      <c r="P94" s="116">
        <v>16.813735293384767</v>
      </c>
      <c r="Q94" s="117">
        <v>32.16289613</v>
      </c>
      <c r="R94" s="118">
        <f t="shared" si="35"/>
        <v>15.349160836615233</v>
      </c>
      <c r="S94" s="116">
        <f t="shared" si="37"/>
        <v>16.813735293384767</v>
      </c>
      <c r="T94" s="117">
        <f t="shared" si="37"/>
        <v>32.16289613</v>
      </c>
      <c r="U94" s="118">
        <f t="shared" si="36"/>
        <v>15.349160836615233</v>
      </c>
      <c r="V94" s="46"/>
      <c r="W94" s="46"/>
      <c r="X94" s="46"/>
      <c r="Y94" s="46"/>
      <c r="Z94" s="46"/>
    </row>
    <row r="95" spans="1:26" s="1" customFormat="1" ht="18" customHeight="1" x14ac:dyDescent="0.3">
      <c r="A95" s="15"/>
      <c r="B95" s="35" t="s">
        <v>63</v>
      </c>
      <c r="C95" s="16"/>
      <c r="D95" s="116">
        <v>0</v>
      </c>
      <c r="E95" s="117">
        <v>0</v>
      </c>
      <c r="F95" s="118">
        <f t="shared" si="31"/>
        <v>0</v>
      </c>
      <c r="G95" s="116">
        <v>0</v>
      </c>
      <c r="H95" s="117">
        <v>0</v>
      </c>
      <c r="I95" s="118">
        <f t="shared" si="32"/>
        <v>0</v>
      </c>
      <c r="J95" s="116">
        <v>0</v>
      </c>
      <c r="K95" s="117">
        <v>0</v>
      </c>
      <c r="L95" s="118">
        <f t="shared" si="33"/>
        <v>0</v>
      </c>
      <c r="M95" s="116">
        <v>0</v>
      </c>
      <c r="N95" s="117">
        <v>0</v>
      </c>
      <c r="O95" s="118">
        <f t="shared" si="34"/>
        <v>0</v>
      </c>
      <c r="P95" s="116">
        <v>7.1898977218633178</v>
      </c>
      <c r="Q95" s="117">
        <v>18.873033809999999</v>
      </c>
      <c r="R95" s="118">
        <f t="shared" si="35"/>
        <v>11.683136088136681</v>
      </c>
      <c r="S95" s="116">
        <f t="shared" si="37"/>
        <v>7.1898977218633178</v>
      </c>
      <c r="T95" s="117">
        <f t="shared" si="37"/>
        <v>18.873033809999999</v>
      </c>
      <c r="U95" s="118">
        <f t="shared" si="36"/>
        <v>11.683136088136681</v>
      </c>
      <c r="V95" s="46"/>
      <c r="W95" s="46"/>
      <c r="X95" s="46"/>
      <c r="Y95" s="46"/>
      <c r="Z95" s="46"/>
    </row>
    <row r="96" spans="1:26" s="1" customFormat="1" ht="18" customHeight="1" x14ac:dyDescent="0.3">
      <c r="A96" s="15"/>
      <c r="B96" s="35" t="s">
        <v>6</v>
      </c>
      <c r="C96" s="16"/>
      <c r="D96" s="116">
        <v>0</v>
      </c>
      <c r="E96" s="117">
        <v>0</v>
      </c>
      <c r="F96" s="118">
        <f t="shared" si="31"/>
        <v>0</v>
      </c>
      <c r="G96" s="116">
        <v>0</v>
      </c>
      <c r="H96" s="117">
        <v>0</v>
      </c>
      <c r="I96" s="118">
        <f t="shared" si="32"/>
        <v>0</v>
      </c>
      <c r="J96" s="116">
        <v>0</v>
      </c>
      <c r="K96" s="117">
        <v>0</v>
      </c>
      <c r="L96" s="118">
        <f t="shared" si="33"/>
        <v>0</v>
      </c>
      <c r="M96" s="116">
        <v>0</v>
      </c>
      <c r="N96" s="117">
        <v>0</v>
      </c>
      <c r="O96" s="118">
        <f t="shared" si="34"/>
        <v>0</v>
      </c>
      <c r="P96" s="116">
        <v>0</v>
      </c>
      <c r="Q96" s="117">
        <v>0</v>
      </c>
      <c r="R96" s="118">
        <f t="shared" si="35"/>
        <v>0</v>
      </c>
      <c r="S96" s="116">
        <f t="shared" si="37"/>
        <v>0</v>
      </c>
      <c r="T96" s="117">
        <f t="shared" si="37"/>
        <v>0</v>
      </c>
      <c r="U96" s="118">
        <f t="shared" si="36"/>
        <v>0</v>
      </c>
      <c r="V96" s="46"/>
      <c r="W96" s="46"/>
      <c r="X96" s="46"/>
      <c r="Y96" s="46"/>
      <c r="Z96" s="46"/>
    </row>
    <row r="97" spans="1:26" s="1" customFormat="1" ht="18" customHeight="1" x14ac:dyDescent="0.3">
      <c r="A97" s="15"/>
      <c r="B97" s="35" t="s">
        <v>7</v>
      </c>
      <c r="C97" s="16"/>
      <c r="D97" s="116">
        <v>26.623036381579642</v>
      </c>
      <c r="E97" s="117">
        <v>36.167076000000002</v>
      </c>
      <c r="F97" s="118">
        <f t="shared" si="31"/>
        <v>9.54403961842036</v>
      </c>
      <c r="G97" s="116">
        <v>0</v>
      </c>
      <c r="H97" s="117">
        <v>0</v>
      </c>
      <c r="I97" s="118">
        <f t="shared" si="32"/>
        <v>0</v>
      </c>
      <c r="J97" s="116">
        <v>0</v>
      </c>
      <c r="K97" s="117">
        <v>0</v>
      </c>
      <c r="L97" s="118">
        <f t="shared" si="33"/>
        <v>0</v>
      </c>
      <c r="M97" s="116">
        <v>0</v>
      </c>
      <c r="N97" s="117">
        <v>0</v>
      </c>
      <c r="O97" s="118">
        <f t="shared" si="34"/>
        <v>0</v>
      </c>
      <c r="P97" s="116">
        <v>0</v>
      </c>
      <c r="Q97" s="117">
        <v>0</v>
      </c>
      <c r="R97" s="118">
        <f t="shared" si="35"/>
        <v>0</v>
      </c>
      <c r="S97" s="116">
        <f t="shared" si="37"/>
        <v>26.623036381579642</v>
      </c>
      <c r="T97" s="117">
        <f t="shared" si="37"/>
        <v>36.167076000000002</v>
      </c>
      <c r="U97" s="118">
        <f t="shared" si="36"/>
        <v>9.54403961842036</v>
      </c>
      <c r="V97" s="46"/>
      <c r="W97" s="46"/>
      <c r="X97" s="46"/>
      <c r="Y97" s="46"/>
      <c r="Z97" s="46"/>
    </row>
    <row r="98" spans="1:26" s="1" customFormat="1" ht="18" customHeight="1" x14ac:dyDescent="0.3">
      <c r="A98" s="15"/>
      <c r="B98" s="35" t="s">
        <v>8</v>
      </c>
      <c r="C98" s="16"/>
      <c r="D98" s="116">
        <v>0</v>
      </c>
      <c r="E98" s="117">
        <v>0</v>
      </c>
      <c r="F98" s="118">
        <f t="shared" si="31"/>
        <v>0</v>
      </c>
      <c r="G98" s="116">
        <v>0</v>
      </c>
      <c r="H98" s="117">
        <v>0</v>
      </c>
      <c r="I98" s="118">
        <f t="shared" si="32"/>
        <v>0</v>
      </c>
      <c r="J98" s="116">
        <v>0</v>
      </c>
      <c r="K98" s="117">
        <v>0</v>
      </c>
      <c r="L98" s="118">
        <f t="shared" si="33"/>
        <v>0</v>
      </c>
      <c r="M98" s="116">
        <v>0</v>
      </c>
      <c r="N98" s="117">
        <v>0</v>
      </c>
      <c r="O98" s="118">
        <f t="shared" si="34"/>
        <v>0</v>
      </c>
      <c r="P98" s="116">
        <v>0</v>
      </c>
      <c r="Q98" s="117">
        <v>0</v>
      </c>
      <c r="R98" s="118">
        <f t="shared" si="35"/>
        <v>0</v>
      </c>
      <c r="S98" s="116">
        <f t="shared" si="37"/>
        <v>0</v>
      </c>
      <c r="T98" s="117">
        <f t="shared" si="37"/>
        <v>0</v>
      </c>
      <c r="U98" s="118">
        <f t="shared" si="36"/>
        <v>0</v>
      </c>
      <c r="V98" s="46"/>
      <c r="W98" s="46"/>
      <c r="X98" s="46"/>
      <c r="Y98" s="46"/>
      <c r="Z98" s="46"/>
    </row>
    <row r="99" spans="1:26" s="49" customFormat="1" ht="18" customHeight="1" x14ac:dyDescent="0.3">
      <c r="A99" s="47"/>
      <c r="B99" s="16"/>
      <c r="C99" s="48"/>
      <c r="D99" s="129">
        <f>SUM(D92:D98)</f>
        <v>72.074719223640983</v>
      </c>
      <c r="E99" s="130">
        <f>SUM(E92:E98)</f>
        <v>86.232076000000006</v>
      </c>
      <c r="F99" s="131">
        <f t="shared" si="31"/>
        <v>14.157356776359023</v>
      </c>
      <c r="G99" s="129">
        <f>SUM(G92:G98)</f>
        <v>8.0395071688418476</v>
      </c>
      <c r="H99" s="130">
        <f>SUM(H92:H98)</f>
        <v>8.8349999999999991</v>
      </c>
      <c r="I99" s="131">
        <f t="shared" si="32"/>
        <v>0.7954928311581515</v>
      </c>
      <c r="J99" s="129">
        <f>SUM(J92:J98)</f>
        <v>0</v>
      </c>
      <c r="K99" s="130">
        <f>SUM(K92:K98)</f>
        <v>0</v>
      </c>
      <c r="L99" s="131">
        <f t="shared" si="33"/>
        <v>0</v>
      </c>
      <c r="M99" s="129">
        <f>SUM(M92:M98)</f>
        <v>0</v>
      </c>
      <c r="N99" s="130">
        <f>SUM(N92:N98)</f>
        <v>0</v>
      </c>
      <c r="O99" s="131">
        <f t="shared" si="34"/>
        <v>0</v>
      </c>
      <c r="P99" s="129">
        <f>SUM(P92:P98)</f>
        <v>24.003633015248084</v>
      </c>
      <c r="Q99" s="130">
        <f>SUM(Q92:Q98)</f>
        <v>51.035929940000003</v>
      </c>
      <c r="R99" s="131">
        <f t="shared" si="35"/>
        <v>27.032296924751918</v>
      </c>
      <c r="S99" s="129">
        <f>SUM(S92:S98)</f>
        <v>104.1178594077309</v>
      </c>
      <c r="T99" s="130">
        <f>SUM(T92:T98)</f>
        <v>146.10300594</v>
      </c>
      <c r="U99" s="131">
        <f t="shared" si="36"/>
        <v>41.985146532269098</v>
      </c>
      <c r="V99" s="49">
        <f>SUM(D99:U99)</f>
        <v>584.41202376000012</v>
      </c>
    </row>
    <row r="100" spans="1:26" s="49" customFormat="1" ht="15" customHeight="1" x14ac:dyDescent="0.3">
      <c r="A100" s="47"/>
      <c r="B100" s="16"/>
      <c r="C100" s="48"/>
      <c r="D100" s="47"/>
      <c r="E100" s="50"/>
      <c r="F100" s="51"/>
      <c r="G100" s="47"/>
      <c r="H100" s="50"/>
      <c r="I100" s="51"/>
      <c r="J100" s="47"/>
      <c r="K100" s="50"/>
      <c r="L100" s="51"/>
      <c r="M100" s="47"/>
      <c r="N100" s="50"/>
      <c r="O100" s="51"/>
      <c r="P100" s="47"/>
      <c r="Q100" s="50"/>
      <c r="R100" s="51"/>
      <c r="S100" s="47"/>
      <c r="T100" s="50"/>
      <c r="U100" s="51"/>
    </row>
    <row r="101" spans="1:26" s="49" customFormat="1" ht="18" customHeight="1" x14ac:dyDescent="0.3">
      <c r="A101" s="47"/>
      <c r="B101" s="23" t="s">
        <v>11</v>
      </c>
      <c r="C101" s="48"/>
      <c r="D101" s="47"/>
      <c r="E101" s="50"/>
      <c r="F101" s="51"/>
      <c r="G101" s="47"/>
      <c r="H101" s="50"/>
      <c r="I101" s="51"/>
      <c r="J101" s="47"/>
      <c r="K101" s="50"/>
      <c r="L101" s="51"/>
      <c r="M101" s="47"/>
      <c r="N101" s="50"/>
      <c r="O101" s="51"/>
      <c r="P101" s="47"/>
      <c r="Q101" s="50"/>
      <c r="R101" s="51"/>
      <c r="S101" s="47"/>
      <c r="T101" s="50"/>
      <c r="U101" s="51"/>
    </row>
    <row r="102" spans="1:26" s="49" customFormat="1" ht="18" customHeight="1" x14ac:dyDescent="0.3">
      <c r="A102" s="47"/>
      <c r="B102" s="35" t="s">
        <v>12</v>
      </c>
      <c r="C102" s="48"/>
      <c r="D102" s="116">
        <v>10.379278277390648</v>
      </c>
      <c r="E102" s="117">
        <v>21.441380149999997</v>
      </c>
      <c r="F102" s="118">
        <f>E102-D102</f>
        <v>11.062101872609349</v>
      </c>
      <c r="G102" s="116">
        <v>1.9139336539202114</v>
      </c>
      <c r="H102" s="117">
        <v>18.140270489999999</v>
      </c>
      <c r="I102" s="118">
        <f>H102-G102</f>
        <v>16.226336836079788</v>
      </c>
      <c r="J102" s="116">
        <v>0</v>
      </c>
      <c r="K102" s="117">
        <v>0</v>
      </c>
      <c r="L102" s="118">
        <f>K102-J102</f>
        <v>0</v>
      </c>
      <c r="M102" s="116">
        <v>0</v>
      </c>
      <c r="N102" s="117">
        <v>0</v>
      </c>
      <c r="O102" s="118">
        <f>N102-M102</f>
        <v>0</v>
      </c>
      <c r="P102" s="116">
        <v>0</v>
      </c>
      <c r="Q102" s="117">
        <v>0</v>
      </c>
      <c r="R102" s="118">
        <f>Q102-P102</f>
        <v>0</v>
      </c>
      <c r="S102" s="116">
        <f t="shared" ref="S102:T104" si="38">SUM(P102,M102,J102,G102,D102)</f>
        <v>12.293211931310861</v>
      </c>
      <c r="T102" s="117">
        <f t="shared" si="38"/>
        <v>39.581650639999992</v>
      </c>
      <c r="U102" s="118">
        <f>T102-S102</f>
        <v>27.288438708689132</v>
      </c>
    </row>
    <row r="103" spans="1:26" s="49" customFormat="1" ht="18" customHeight="1" x14ac:dyDescent="0.3">
      <c r="A103" s="47"/>
      <c r="B103" s="35" t="s">
        <v>65</v>
      </c>
      <c r="C103" s="48"/>
      <c r="D103" s="116">
        <v>0</v>
      </c>
      <c r="E103" s="117">
        <v>0</v>
      </c>
      <c r="F103" s="118">
        <f>E103-D103</f>
        <v>0</v>
      </c>
      <c r="G103" s="116">
        <v>0</v>
      </c>
      <c r="H103" s="117">
        <v>0</v>
      </c>
      <c r="I103" s="118">
        <f>H103-G103</f>
        <v>0</v>
      </c>
      <c r="J103" s="116">
        <v>0</v>
      </c>
      <c r="K103" s="117">
        <v>0</v>
      </c>
      <c r="L103" s="118">
        <f>K103-J103</f>
        <v>0</v>
      </c>
      <c r="M103" s="116">
        <v>0</v>
      </c>
      <c r="N103" s="117">
        <v>0</v>
      </c>
      <c r="O103" s="118">
        <f>N103-M103</f>
        <v>0</v>
      </c>
      <c r="P103" s="116">
        <v>0</v>
      </c>
      <c r="Q103" s="117">
        <v>0</v>
      </c>
      <c r="R103" s="118">
        <f>Q103-P103</f>
        <v>0</v>
      </c>
      <c r="S103" s="116">
        <f t="shared" si="38"/>
        <v>0</v>
      </c>
      <c r="T103" s="117">
        <f t="shared" si="38"/>
        <v>0</v>
      </c>
      <c r="U103" s="118">
        <f>T103-S103</f>
        <v>0</v>
      </c>
    </row>
    <row r="104" spans="1:26" s="49" customFormat="1" ht="18" customHeight="1" x14ac:dyDescent="0.3">
      <c r="A104" s="47"/>
      <c r="B104" s="35" t="s">
        <v>14</v>
      </c>
      <c r="C104" s="48"/>
      <c r="D104" s="116">
        <v>0</v>
      </c>
      <c r="E104" s="117">
        <v>5.9190199999999991E-2</v>
      </c>
      <c r="F104" s="118">
        <f>E104-D104</f>
        <v>5.9190199999999991E-2</v>
      </c>
      <c r="G104" s="116">
        <v>0</v>
      </c>
      <c r="H104" s="117">
        <v>2.5367229999999998E-2</v>
      </c>
      <c r="I104" s="118">
        <f>H104-G104</f>
        <v>2.5367229999999998E-2</v>
      </c>
      <c r="J104" s="116">
        <v>0</v>
      </c>
      <c r="K104" s="117">
        <v>0</v>
      </c>
      <c r="L104" s="118">
        <f>K104-J104</f>
        <v>0</v>
      </c>
      <c r="M104" s="116">
        <v>0</v>
      </c>
      <c r="N104" s="117">
        <v>0</v>
      </c>
      <c r="O104" s="118">
        <f>N104-M104</f>
        <v>0</v>
      </c>
      <c r="P104" s="116">
        <v>0</v>
      </c>
      <c r="Q104" s="117">
        <v>0</v>
      </c>
      <c r="R104" s="118">
        <f>Q104-P104</f>
        <v>0</v>
      </c>
      <c r="S104" s="116">
        <f t="shared" si="38"/>
        <v>0</v>
      </c>
      <c r="T104" s="117">
        <f t="shared" si="38"/>
        <v>8.4557429999999989E-2</v>
      </c>
      <c r="U104" s="118">
        <f>T104-S104</f>
        <v>8.4557429999999989E-2</v>
      </c>
    </row>
    <row r="105" spans="1:26" s="49" customFormat="1" ht="18" customHeight="1" x14ac:dyDescent="0.3">
      <c r="A105" s="47"/>
      <c r="B105" s="16"/>
      <c r="C105" s="48"/>
      <c r="D105" s="129">
        <f>SUM(D102:D104)</f>
        <v>10.379278277390648</v>
      </c>
      <c r="E105" s="130">
        <f>SUM(E102:E104)</f>
        <v>21.500570349999997</v>
      </c>
      <c r="F105" s="131">
        <f>E105-D105</f>
        <v>11.121292072609348</v>
      </c>
      <c r="G105" s="129">
        <f>SUM(G102:G104)</f>
        <v>1.9139336539202114</v>
      </c>
      <c r="H105" s="130">
        <f>SUM(H102:H104)</f>
        <v>18.165637719999999</v>
      </c>
      <c r="I105" s="131">
        <f>H105-G105</f>
        <v>16.251704066079789</v>
      </c>
      <c r="J105" s="129">
        <f>SUM(J102:J104)</f>
        <v>0</v>
      </c>
      <c r="K105" s="130">
        <f>SUM(K102:K104)</f>
        <v>0</v>
      </c>
      <c r="L105" s="131">
        <f>K105-J105</f>
        <v>0</v>
      </c>
      <c r="M105" s="129">
        <f>SUM(M102:M104)</f>
        <v>0</v>
      </c>
      <c r="N105" s="130">
        <f>SUM(N102:N104)</f>
        <v>0</v>
      </c>
      <c r="O105" s="131">
        <f>N105-M105</f>
        <v>0</v>
      </c>
      <c r="P105" s="129">
        <f>SUM(P102:P104)</f>
        <v>0</v>
      </c>
      <c r="Q105" s="130">
        <f>SUM(Q102:Q104)</f>
        <v>0</v>
      </c>
      <c r="R105" s="131">
        <f>Q105-P105</f>
        <v>0</v>
      </c>
      <c r="S105" s="129">
        <f>SUM(S102:S104)</f>
        <v>12.293211931310861</v>
      </c>
      <c r="T105" s="130">
        <f>SUM(T102:T104)</f>
        <v>39.666208069999989</v>
      </c>
      <c r="U105" s="131">
        <f>T105-S105</f>
        <v>27.372996138689128</v>
      </c>
      <c r="V105" s="49">
        <f>SUM(D105:U105)</f>
        <v>158.66483227999998</v>
      </c>
    </row>
    <row r="106" spans="1:26" s="49" customFormat="1" ht="15" customHeight="1" x14ac:dyDescent="0.3">
      <c r="A106" s="47"/>
      <c r="B106" s="16"/>
      <c r="C106" s="48"/>
      <c r="D106" s="52"/>
      <c r="E106" s="53"/>
      <c r="F106" s="45"/>
      <c r="G106" s="52"/>
      <c r="H106" s="53"/>
      <c r="I106" s="45"/>
      <c r="J106" s="52"/>
      <c r="K106" s="53"/>
      <c r="L106" s="45"/>
      <c r="M106" s="52"/>
      <c r="N106" s="53"/>
      <c r="O106" s="45"/>
      <c r="P106" s="52"/>
      <c r="Q106" s="53"/>
      <c r="R106" s="45"/>
      <c r="S106" s="52"/>
      <c r="T106" s="53"/>
      <c r="U106" s="45"/>
    </row>
    <row r="107" spans="1:26" s="49" customFormat="1" ht="18" customHeight="1" x14ac:dyDescent="0.3">
      <c r="A107" s="47"/>
      <c r="B107" s="23" t="s">
        <v>15</v>
      </c>
      <c r="C107" s="48"/>
      <c r="D107" s="52"/>
      <c r="E107" s="53"/>
      <c r="F107" s="45"/>
      <c r="G107" s="52"/>
      <c r="H107" s="53"/>
      <c r="I107" s="45"/>
      <c r="J107" s="52"/>
      <c r="K107" s="53"/>
      <c r="L107" s="45"/>
      <c r="M107" s="52"/>
      <c r="N107" s="53"/>
      <c r="O107" s="45"/>
      <c r="P107" s="52"/>
      <c r="Q107" s="53"/>
      <c r="R107" s="45"/>
      <c r="S107" s="52"/>
      <c r="T107" s="53"/>
      <c r="U107" s="45"/>
    </row>
    <row r="108" spans="1:26" s="49" customFormat="1" ht="18" customHeight="1" x14ac:dyDescent="0.3">
      <c r="A108" s="47"/>
      <c r="B108" s="36" t="s">
        <v>18</v>
      </c>
      <c r="C108" s="48"/>
      <c r="D108" s="47"/>
      <c r="E108" s="50"/>
      <c r="F108" s="51"/>
      <c r="G108" s="47"/>
      <c r="H108" s="50"/>
      <c r="I108" s="51"/>
      <c r="J108" s="47"/>
      <c r="K108" s="50"/>
      <c r="L108" s="51"/>
      <c r="M108" s="47"/>
      <c r="N108" s="50"/>
      <c r="O108" s="51"/>
      <c r="P108" s="47"/>
      <c r="Q108" s="50"/>
      <c r="R108" s="51"/>
      <c r="S108" s="47"/>
      <c r="T108" s="50"/>
      <c r="U108" s="51"/>
    </row>
    <row r="109" spans="1:26" s="49" customFormat="1" ht="18" customHeight="1" x14ac:dyDescent="0.3">
      <c r="A109" s="47"/>
      <c r="B109" s="25" t="s">
        <v>68</v>
      </c>
      <c r="C109" s="48"/>
      <c r="D109" s="119">
        <v>57.372091440947941</v>
      </c>
      <c r="E109" s="120">
        <v>15.028461869999999</v>
      </c>
      <c r="F109" s="118">
        <f t="shared" ref="F109:F114" si="39">E109-D109</f>
        <v>-42.34362957094794</v>
      </c>
      <c r="G109" s="119">
        <v>8.7425791102369814</v>
      </c>
      <c r="H109" s="120">
        <v>0</v>
      </c>
      <c r="I109" s="118">
        <f t="shared" ref="I109:I114" si="40">H109-G109</f>
        <v>-8.7425791102369814</v>
      </c>
      <c r="J109" s="119">
        <v>0</v>
      </c>
      <c r="K109" s="120">
        <v>0</v>
      </c>
      <c r="L109" s="118">
        <f t="shared" ref="L109:L114" si="41">K109-J109</f>
        <v>0</v>
      </c>
      <c r="M109" s="119">
        <v>0</v>
      </c>
      <c r="N109" s="120">
        <v>0</v>
      </c>
      <c r="O109" s="118">
        <f t="shared" ref="O109:O114" si="42">N109-M109</f>
        <v>0</v>
      </c>
      <c r="P109" s="119">
        <v>0</v>
      </c>
      <c r="Q109" s="120">
        <v>0</v>
      </c>
      <c r="R109" s="118">
        <f t="shared" ref="R109:R114" si="43">Q109-P109</f>
        <v>0</v>
      </c>
      <c r="S109" s="119">
        <f>SUM(S110:S114)</f>
        <v>22.401775000000001</v>
      </c>
      <c r="T109" s="120">
        <f>SUM(T110:T114)</f>
        <v>15.028461869999999</v>
      </c>
      <c r="U109" s="118">
        <f t="shared" ref="U109:U114" si="44">T109-S109</f>
        <v>-7.3733131300000014</v>
      </c>
    </row>
    <row r="110" spans="1:26" s="57" customFormat="1" ht="18" customHeight="1" x14ac:dyDescent="0.3">
      <c r="A110" s="55"/>
      <c r="B110" s="37" t="s">
        <v>19</v>
      </c>
      <c r="C110" s="56"/>
      <c r="D110" s="121">
        <v>22.401775000000001</v>
      </c>
      <c r="E110" s="122">
        <v>14.33324371</v>
      </c>
      <c r="F110" s="123">
        <f t="shared" si="39"/>
        <v>-8.068531290000001</v>
      </c>
      <c r="G110" s="121">
        <v>0</v>
      </c>
      <c r="H110" s="122">
        <v>0</v>
      </c>
      <c r="I110" s="123">
        <f t="shared" si="40"/>
        <v>0</v>
      </c>
      <c r="J110" s="121">
        <v>0</v>
      </c>
      <c r="K110" s="122">
        <v>0</v>
      </c>
      <c r="L110" s="123">
        <f t="shared" si="41"/>
        <v>0</v>
      </c>
      <c r="M110" s="121">
        <v>0</v>
      </c>
      <c r="N110" s="122">
        <v>0</v>
      </c>
      <c r="O110" s="123">
        <f t="shared" si="42"/>
        <v>0</v>
      </c>
      <c r="P110" s="121">
        <v>0</v>
      </c>
      <c r="Q110" s="122">
        <v>0</v>
      </c>
      <c r="R110" s="123">
        <f t="shared" si="43"/>
        <v>0</v>
      </c>
      <c r="S110" s="121">
        <f t="shared" ref="S110:T114" si="45">SUM(P110,M110,J110,G110,D110)</f>
        <v>22.401775000000001</v>
      </c>
      <c r="T110" s="122">
        <f t="shared" si="45"/>
        <v>14.33324371</v>
      </c>
      <c r="U110" s="123">
        <f t="shared" si="44"/>
        <v>-8.068531290000001</v>
      </c>
    </row>
    <row r="111" spans="1:26" s="57" customFormat="1" ht="18" customHeight="1" x14ac:dyDescent="0.3">
      <c r="A111" s="55"/>
      <c r="B111" s="37" t="s">
        <v>20</v>
      </c>
      <c r="C111" s="56"/>
      <c r="D111" s="121">
        <v>0</v>
      </c>
      <c r="E111" s="122">
        <v>0</v>
      </c>
      <c r="F111" s="123">
        <f t="shared" si="39"/>
        <v>0</v>
      </c>
      <c r="G111" s="121">
        <v>0</v>
      </c>
      <c r="H111" s="122">
        <v>0</v>
      </c>
      <c r="I111" s="123">
        <f t="shared" si="40"/>
        <v>0</v>
      </c>
      <c r="J111" s="121">
        <v>0</v>
      </c>
      <c r="K111" s="122">
        <v>0</v>
      </c>
      <c r="L111" s="123">
        <f t="shared" si="41"/>
        <v>0</v>
      </c>
      <c r="M111" s="121">
        <v>0</v>
      </c>
      <c r="N111" s="122">
        <v>0</v>
      </c>
      <c r="O111" s="123">
        <f t="shared" si="42"/>
        <v>0</v>
      </c>
      <c r="P111" s="121">
        <v>0</v>
      </c>
      <c r="Q111" s="122">
        <v>0</v>
      </c>
      <c r="R111" s="123">
        <f t="shared" si="43"/>
        <v>0</v>
      </c>
      <c r="S111" s="121">
        <f t="shared" si="45"/>
        <v>0</v>
      </c>
      <c r="T111" s="122">
        <f t="shared" si="45"/>
        <v>0</v>
      </c>
      <c r="U111" s="123">
        <f t="shared" si="44"/>
        <v>0</v>
      </c>
    </row>
    <row r="112" spans="1:26" s="57" customFormat="1" ht="18" customHeight="1" x14ac:dyDescent="0.3">
      <c r="A112" s="55"/>
      <c r="B112" s="37" t="s">
        <v>21</v>
      </c>
      <c r="C112" s="56"/>
      <c r="D112" s="121">
        <v>0</v>
      </c>
      <c r="E112" s="122">
        <v>0</v>
      </c>
      <c r="F112" s="123">
        <f t="shared" si="39"/>
        <v>0</v>
      </c>
      <c r="G112" s="121">
        <v>0</v>
      </c>
      <c r="H112" s="122">
        <v>0</v>
      </c>
      <c r="I112" s="123">
        <f t="shared" si="40"/>
        <v>0</v>
      </c>
      <c r="J112" s="121">
        <v>0</v>
      </c>
      <c r="K112" s="122">
        <v>0</v>
      </c>
      <c r="L112" s="123">
        <f t="shared" si="41"/>
        <v>0</v>
      </c>
      <c r="M112" s="121">
        <v>0</v>
      </c>
      <c r="N112" s="122">
        <v>0</v>
      </c>
      <c r="O112" s="123">
        <f t="shared" si="42"/>
        <v>0</v>
      </c>
      <c r="P112" s="121">
        <v>0</v>
      </c>
      <c r="Q112" s="122">
        <v>0</v>
      </c>
      <c r="R112" s="123">
        <f t="shared" si="43"/>
        <v>0</v>
      </c>
      <c r="S112" s="121">
        <f t="shared" si="45"/>
        <v>0</v>
      </c>
      <c r="T112" s="122">
        <f t="shared" si="45"/>
        <v>0</v>
      </c>
      <c r="U112" s="123">
        <f t="shared" si="44"/>
        <v>0</v>
      </c>
    </row>
    <row r="113" spans="1:21" s="57" customFormat="1" ht="18" customHeight="1" x14ac:dyDescent="0.3">
      <c r="A113" s="55"/>
      <c r="B113" s="37" t="s">
        <v>22</v>
      </c>
      <c r="C113" s="56"/>
      <c r="D113" s="121">
        <v>0</v>
      </c>
      <c r="E113" s="122">
        <v>0.69521816000000003</v>
      </c>
      <c r="F113" s="123">
        <f t="shared" si="39"/>
        <v>0.69521816000000003</v>
      </c>
      <c r="G113" s="121">
        <v>0</v>
      </c>
      <c r="H113" s="122">
        <v>0</v>
      </c>
      <c r="I113" s="123">
        <f t="shared" si="40"/>
        <v>0</v>
      </c>
      <c r="J113" s="121">
        <v>0</v>
      </c>
      <c r="K113" s="122">
        <v>0</v>
      </c>
      <c r="L113" s="123">
        <f t="shared" si="41"/>
        <v>0</v>
      </c>
      <c r="M113" s="121">
        <v>0</v>
      </c>
      <c r="N113" s="122">
        <v>0</v>
      </c>
      <c r="O113" s="123">
        <f t="shared" si="42"/>
        <v>0</v>
      </c>
      <c r="P113" s="121">
        <v>0</v>
      </c>
      <c r="Q113" s="122">
        <v>0</v>
      </c>
      <c r="R113" s="123">
        <f t="shared" si="43"/>
        <v>0</v>
      </c>
      <c r="S113" s="121">
        <f t="shared" si="45"/>
        <v>0</v>
      </c>
      <c r="T113" s="122">
        <f t="shared" si="45"/>
        <v>0.69521816000000003</v>
      </c>
      <c r="U113" s="123">
        <f t="shared" si="44"/>
        <v>0.69521816000000003</v>
      </c>
    </row>
    <row r="114" spans="1:21" s="57" customFormat="1" ht="18" customHeight="1" x14ac:dyDescent="0.3">
      <c r="A114" s="55"/>
      <c r="B114" s="37" t="s">
        <v>23</v>
      </c>
      <c r="C114" s="56"/>
      <c r="D114" s="121">
        <v>0</v>
      </c>
      <c r="E114" s="122">
        <v>0</v>
      </c>
      <c r="F114" s="123">
        <f t="shared" si="39"/>
        <v>0</v>
      </c>
      <c r="G114" s="121">
        <v>0</v>
      </c>
      <c r="H114" s="122">
        <v>0</v>
      </c>
      <c r="I114" s="123">
        <f t="shared" si="40"/>
        <v>0</v>
      </c>
      <c r="J114" s="121">
        <v>0</v>
      </c>
      <c r="K114" s="122">
        <v>0</v>
      </c>
      <c r="L114" s="123">
        <f t="shared" si="41"/>
        <v>0</v>
      </c>
      <c r="M114" s="121">
        <v>0</v>
      </c>
      <c r="N114" s="122">
        <v>0</v>
      </c>
      <c r="O114" s="123">
        <f t="shared" si="42"/>
        <v>0</v>
      </c>
      <c r="P114" s="121">
        <v>0</v>
      </c>
      <c r="Q114" s="122">
        <v>0</v>
      </c>
      <c r="R114" s="123">
        <f t="shared" si="43"/>
        <v>0</v>
      </c>
      <c r="S114" s="121">
        <f t="shared" si="45"/>
        <v>0</v>
      </c>
      <c r="T114" s="122">
        <f t="shared" si="45"/>
        <v>0</v>
      </c>
      <c r="U114" s="123">
        <f t="shared" si="44"/>
        <v>0</v>
      </c>
    </row>
    <row r="115" spans="1:21" s="49" customFormat="1" ht="18" customHeight="1" x14ac:dyDescent="0.3">
      <c r="A115" s="47"/>
      <c r="B115" s="36" t="s">
        <v>66</v>
      </c>
      <c r="C115" s="48"/>
      <c r="D115" s="119">
        <v>34.97031644094794</v>
      </c>
      <c r="E115" s="120">
        <v>0</v>
      </c>
      <c r="F115" s="118">
        <f t="shared" ref="F115:U115" si="46">SUM(F116:F119)</f>
        <v>-34.97031644094794</v>
      </c>
      <c r="G115" s="119">
        <v>8.7425791102369814</v>
      </c>
      <c r="H115" s="120">
        <v>0</v>
      </c>
      <c r="I115" s="118">
        <f t="shared" si="46"/>
        <v>-8.7425791102369814</v>
      </c>
      <c r="J115" s="119">
        <v>0</v>
      </c>
      <c r="K115" s="120">
        <v>0</v>
      </c>
      <c r="L115" s="118">
        <f t="shared" si="46"/>
        <v>0</v>
      </c>
      <c r="M115" s="119">
        <v>0</v>
      </c>
      <c r="N115" s="120">
        <v>0</v>
      </c>
      <c r="O115" s="118">
        <f t="shared" si="46"/>
        <v>0</v>
      </c>
      <c r="P115" s="119">
        <v>0</v>
      </c>
      <c r="Q115" s="120">
        <v>0</v>
      </c>
      <c r="R115" s="118">
        <f t="shared" si="46"/>
        <v>0</v>
      </c>
      <c r="S115" s="119">
        <f t="shared" si="46"/>
        <v>43.712895551184914</v>
      </c>
      <c r="T115" s="120">
        <f t="shared" si="46"/>
        <v>0</v>
      </c>
      <c r="U115" s="118">
        <f t="shared" si="46"/>
        <v>-43.712895551184914</v>
      </c>
    </row>
    <row r="116" spans="1:21" s="57" customFormat="1" ht="18" customHeight="1" x14ac:dyDescent="0.3">
      <c r="A116" s="55"/>
      <c r="B116" s="37" t="s">
        <v>17</v>
      </c>
      <c r="C116" s="56"/>
      <c r="D116" s="146">
        <v>0</v>
      </c>
      <c r="E116" s="147">
        <v>0</v>
      </c>
      <c r="F116" s="123">
        <f>E116-D116</f>
        <v>0</v>
      </c>
      <c r="G116" s="146">
        <v>0</v>
      </c>
      <c r="H116" s="147">
        <v>0</v>
      </c>
      <c r="I116" s="123">
        <f>H116-G116</f>
        <v>0</v>
      </c>
      <c r="J116" s="146">
        <v>0</v>
      </c>
      <c r="K116" s="147">
        <v>0</v>
      </c>
      <c r="L116" s="123">
        <f>K116-J116</f>
        <v>0</v>
      </c>
      <c r="M116" s="146">
        <v>0</v>
      </c>
      <c r="N116" s="147">
        <v>0</v>
      </c>
      <c r="O116" s="123">
        <f>N116-M116</f>
        <v>0</v>
      </c>
      <c r="P116" s="146">
        <v>0</v>
      </c>
      <c r="Q116" s="147">
        <v>0</v>
      </c>
      <c r="R116" s="123">
        <f>Q116-P116</f>
        <v>0</v>
      </c>
      <c r="S116" s="146">
        <f t="shared" ref="S116:T119" si="47">SUM(P116,M116,J116,G116,D116)</f>
        <v>0</v>
      </c>
      <c r="T116" s="147">
        <f t="shared" si="47"/>
        <v>0</v>
      </c>
      <c r="U116" s="123">
        <f>T116-S116</f>
        <v>0</v>
      </c>
    </row>
    <row r="117" spans="1:21" s="57" customFormat="1" ht="18" customHeight="1" x14ac:dyDescent="0.3">
      <c r="A117" s="55"/>
      <c r="B117" s="37" t="s">
        <v>25</v>
      </c>
      <c r="C117" s="56"/>
      <c r="D117" s="146">
        <v>12.382417390947937</v>
      </c>
      <c r="E117" s="147">
        <v>0</v>
      </c>
      <c r="F117" s="123">
        <f>E117-D117</f>
        <v>-12.382417390947937</v>
      </c>
      <c r="G117" s="146">
        <v>3.095604347736983</v>
      </c>
      <c r="H117" s="147">
        <v>0</v>
      </c>
      <c r="I117" s="123">
        <f>H117-G117</f>
        <v>-3.095604347736983</v>
      </c>
      <c r="J117" s="146">
        <v>0</v>
      </c>
      <c r="K117" s="147">
        <v>0</v>
      </c>
      <c r="L117" s="123">
        <f>K117-J117</f>
        <v>0</v>
      </c>
      <c r="M117" s="146">
        <v>0</v>
      </c>
      <c r="N117" s="147">
        <v>0</v>
      </c>
      <c r="O117" s="123">
        <f>N117-M117</f>
        <v>0</v>
      </c>
      <c r="P117" s="146">
        <v>0</v>
      </c>
      <c r="Q117" s="147">
        <v>0</v>
      </c>
      <c r="R117" s="123">
        <f>Q117-P117</f>
        <v>0</v>
      </c>
      <c r="S117" s="146">
        <f t="shared" si="47"/>
        <v>15.478021738684919</v>
      </c>
      <c r="T117" s="147">
        <f t="shared" si="47"/>
        <v>0</v>
      </c>
      <c r="U117" s="123">
        <f>T117-S117</f>
        <v>-15.478021738684919</v>
      </c>
    </row>
    <row r="118" spans="1:21" s="57" customFormat="1" ht="18" customHeight="1" x14ac:dyDescent="0.3">
      <c r="A118" s="55"/>
      <c r="B118" s="37" t="s">
        <v>26</v>
      </c>
      <c r="C118" s="56"/>
      <c r="D118" s="146">
        <v>22.587899050000001</v>
      </c>
      <c r="E118" s="147">
        <v>14.16666667</v>
      </c>
      <c r="F118" s="123">
        <f>E118-D118</f>
        <v>-8.4212323800000011</v>
      </c>
      <c r="G118" s="146">
        <v>5.6469747624999993</v>
      </c>
      <c r="H118" s="147">
        <v>0</v>
      </c>
      <c r="I118" s="123">
        <f>H118-G118</f>
        <v>-5.6469747624999993</v>
      </c>
      <c r="J118" s="146">
        <v>0</v>
      </c>
      <c r="K118" s="147">
        <v>0</v>
      </c>
      <c r="L118" s="123">
        <f>K118-J118</f>
        <v>0</v>
      </c>
      <c r="M118" s="146">
        <v>0</v>
      </c>
      <c r="N118" s="147">
        <v>0</v>
      </c>
      <c r="O118" s="123">
        <f>N118-M118</f>
        <v>0</v>
      </c>
      <c r="P118" s="146">
        <v>0</v>
      </c>
      <c r="Q118" s="147">
        <v>0</v>
      </c>
      <c r="R118" s="123">
        <f>Q118-P118</f>
        <v>0</v>
      </c>
      <c r="S118" s="146">
        <f t="shared" si="47"/>
        <v>28.234873812499998</v>
      </c>
      <c r="T118" s="147">
        <f t="shared" si="47"/>
        <v>14.16666667</v>
      </c>
      <c r="U118" s="123">
        <f>T118-S118</f>
        <v>-14.068207142499999</v>
      </c>
    </row>
    <row r="119" spans="1:21" s="57" customFormat="1" ht="18" customHeight="1" x14ac:dyDescent="0.3">
      <c r="A119" s="55"/>
      <c r="B119" s="37" t="s">
        <v>27</v>
      </c>
      <c r="C119" s="56"/>
      <c r="D119" s="146">
        <v>0</v>
      </c>
      <c r="E119" s="147">
        <v>-14.16666667</v>
      </c>
      <c r="F119" s="123">
        <f>E119-D119</f>
        <v>-14.16666667</v>
      </c>
      <c r="G119" s="146">
        <v>0</v>
      </c>
      <c r="H119" s="147">
        <v>0</v>
      </c>
      <c r="I119" s="123">
        <f>H119-G119</f>
        <v>0</v>
      </c>
      <c r="J119" s="146">
        <v>0</v>
      </c>
      <c r="K119" s="147">
        <v>0</v>
      </c>
      <c r="L119" s="123">
        <f>K119-J119</f>
        <v>0</v>
      </c>
      <c r="M119" s="146">
        <v>0</v>
      </c>
      <c r="N119" s="147">
        <v>0</v>
      </c>
      <c r="O119" s="123">
        <f>N119-M119</f>
        <v>0</v>
      </c>
      <c r="P119" s="146">
        <v>0</v>
      </c>
      <c r="Q119" s="147">
        <v>0</v>
      </c>
      <c r="R119" s="123">
        <f>Q119-P119</f>
        <v>0</v>
      </c>
      <c r="S119" s="146">
        <f t="shared" si="47"/>
        <v>0</v>
      </c>
      <c r="T119" s="147">
        <f t="shared" si="47"/>
        <v>-14.16666667</v>
      </c>
      <c r="U119" s="123">
        <f>T119-S119</f>
        <v>-14.16666667</v>
      </c>
    </row>
    <row r="120" spans="1:21" s="49" customFormat="1" ht="18" customHeight="1" x14ac:dyDescent="0.3">
      <c r="A120" s="47"/>
      <c r="B120" s="25"/>
      <c r="C120" s="48"/>
      <c r="D120" s="129">
        <f>SUM(D109,D115)</f>
        <v>92.34240788189588</v>
      </c>
      <c r="E120" s="130">
        <f t="shared" ref="E120:U120" si="48">SUM(E109,E115)</f>
        <v>15.028461869999999</v>
      </c>
      <c r="F120" s="131">
        <f t="shared" si="48"/>
        <v>-77.313946011895879</v>
      </c>
      <c r="G120" s="129">
        <f t="shared" si="48"/>
        <v>17.485158220473963</v>
      </c>
      <c r="H120" s="130">
        <f t="shared" si="48"/>
        <v>0</v>
      </c>
      <c r="I120" s="131">
        <f t="shared" si="48"/>
        <v>-17.485158220473963</v>
      </c>
      <c r="J120" s="129">
        <f t="shared" si="48"/>
        <v>0</v>
      </c>
      <c r="K120" s="130">
        <f t="shared" si="48"/>
        <v>0</v>
      </c>
      <c r="L120" s="131">
        <f t="shared" si="48"/>
        <v>0</v>
      </c>
      <c r="M120" s="129">
        <f t="shared" si="48"/>
        <v>0</v>
      </c>
      <c r="N120" s="130">
        <f t="shared" si="48"/>
        <v>0</v>
      </c>
      <c r="O120" s="131">
        <f t="shared" si="48"/>
        <v>0</v>
      </c>
      <c r="P120" s="129">
        <f t="shared" si="48"/>
        <v>0</v>
      </c>
      <c r="Q120" s="130">
        <f t="shared" si="48"/>
        <v>0</v>
      </c>
      <c r="R120" s="131">
        <f t="shared" si="48"/>
        <v>0</v>
      </c>
      <c r="S120" s="129">
        <f t="shared" si="48"/>
        <v>66.114670551184915</v>
      </c>
      <c r="T120" s="130">
        <f t="shared" si="48"/>
        <v>15.028461869999999</v>
      </c>
      <c r="U120" s="131">
        <f t="shared" si="48"/>
        <v>-51.086208681184914</v>
      </c>
    </row>
    <row r="121" spans="1:21" s="49" customFormat="1" ht="15" customHeight="1" x14ac:dyDescent="0.3">
      <c r="A121" s="47"/>
      <c r="B121" s="25"/>
      <c r="C121" s="48"/>
      <c r="D121" s="58"/>
      <c r="E121" s="59"/>
      <c r="F121" s="60"/>
      <c r="G121" s="58"/>
      <c r="H121" s="59"/>
      <c r="I121" s="60"/>
      <c r="J121" s="58"/>
      <c r="K121" s="59"/>
      <c r="L121" s="60"/>
      <c r="M121" s="58"/>
      <c r="N121" s="59"/>
      <c r="O121" s="60"/>
      <c r="P121" s="58"/>
      <c r="Q121" s="59"/>
      <c r="R121" s="60"/>
      <c r="S121" s="58"/>
      <c r="T121" s="59"/>
      <c r="U121" s="60"/>
    </row>
    <row r="122" spans="1:21" s="49" customFormat="1" ht="18" customHeight="1" x14ac:dyDescent="0.3">
      <c r="A122" s="47"/>
      <c r="B122" s="23" t="s">
        <v>28</v>
      </c>
      <c r="C122" s="48"/>
      <c r="D122" s="47"/>
      <c r="E122" s="50"/>
      <c r="F122" s="51"/>
      <c r="G122" s="47"/>
      <c r="H122" s="50"/>
      <c r="I122" s="51"/>
      <c r="J122" s="47"/>
      <c r="K122" s="50"/>
      <c r="L122" s="51"/>
      <c r="M122" s="47"/>
      <c r="N122" s="50"/>
      <c r="O122" s="51"/>
      <c r="P122" s="47"/>
      <c r="Q122" s="50"/>
      <c r="R122" s="51"/>
      <c r="S122" s="47"/>
      <c r="T122" s="50"/>
      <c r="U122" s="51"/>
    </row>
    <row r="123" spans="1:21" s="49" customFormat="1" ht="18" customHeight="1" x14ac:dyDescent="0.3">
      <c r="A123" s="47"/>
      <c r="B123" s="35" t="s">
        <v>29</v>
      </c>
      <c r="C123" s="48"/>
      <c r="D123" s="116">
        <v>0</v>
      </c>
      <c r="E123" s="117">
        <v>0</v>
      </c>
      <c r="F123" s="118">
        <f>E123-D123</f>
        <v>0</v>
      </c>
      <c r="G123" s="116">
        <v>0</v>
      </c>
      <c r="H123" s="117">
        <v>0</v>
      </c>
      <c r="I123" s="118">
        <f>H123-G123</f>
        <v>0</v>
      </c>
      <c r="J123" s="116">
        <v>0</v>
      </c>
      <c r="K123" s="117">
        <v>0</v>
      </c>
      <c r="L123" s="118">
        <f>K123-J123</f>
        <v>0</v>
      </c>
      <c r="M123" s="116">
        <v>0</v>
      </c>
      <c r="N123" s="117">
        <v>0</v>
      </c>
      <c r="O123" s="118">
        <f>N123-M123</f>
        <v>0</v>
      </c>
      <c r="P123" s="116">
        <v>0</v>
      </c>
      <c r="Q123" s="117">
        <v>0</v>
      </c>
      <c r="R123" s="118">
        <f>Q123-P123</f>
        <v>0</v>
      </c>
      <c r="S123" s="116">
        <f>SUM(P123,M123,J123,G123,D123)</f>
        <v>0</v>
      </c>
      <c r="T123" s="117">
        <f>SUM(Q123,N123,K123,H123,E123)</f>
        <v>0</v>
      </c>
      <c r="U123" s="118">
        <f>T123-S123</f>
        <v>0</v>
      </c>
    </row>
    <row r="124" spans="1:21" s="49" customFormat="1" ht="18" customHeight="1" x14ac:dyDescent="0.3">
      <c r="A124" s="47"/>
      <c r="B124" s="35" t="s">
        <v>30</v>
      </c>
      <c r="C124" s="48"/>
      <c r="D124" s="124"/>
      <c r="E124" s="125"/>
      <c r="F124" s="126">
        <f>E328-D328</f>
        <v>0</v>
      </c>
      <c r="G124" s="124"/>
      <c r="H124" s="125"/>
      <c r="I124" s="126">
        <f>H329-G329</f>
        <v>0</v>
      </c>
      <c r="J124" s="124"/>
      <c r="K124" s="125"/>
      <c r="L124" s="126">
        <f>K329-J329</f>
        <v>0</v>
      </c>
      <c r="M124" s="124"/>
      <c r="N124" s="125"/>
      <c r="O124" s="126">
        <f>N329-M329</f>
        <v>0</v>
      </c>
      <c r="P124" s="124"/>
      <c r="Q124" s="125"/>
      <c r="R124" s="126">
        <f>Q329-P329</f>
        <v>0</v>
      </c>
      <c r="S124" s="124"/>
      <c r="T124" s="125"/>
      <c r="U124" s="126"/>
    </row>
    <row r="125" spans="1:21" s="49" customFormat="1" ht="18" hidden="1" customHeight="1" x14ac:dyDescent="0.3">
      <c r="A125" s="47"/>
      <c r="B125" s="160" t="s">
        <v>74</v>
      </c>
      <c r="C125" s="161"/>
      <c r="D125" s="127">
        <v>0</v>
      </c>
      <c r="E125" s="128">
        <v>0</v>
      </c>
      <c r="F125" s="162">
        <f t="shared" ref="F125:F130" si="49">E125-D125</f>
        <v>0</v>
      </c>
      <c r="G125" s="127">
        <v>0</v>
      </c>
      <c r="H125" s="128">
        <v>0</v>
      </c>
      <c r="I125" s="162">
        <f t="shared" ref="I125:I130" si="50">H125-G125</f>
        <v>0</v>
      </c>
      <c r="J125" s="127">
        <v>0</v>
      </c>
      <c r="K125" s="128">
        <v>0</v>
      </c>
      <c r="L125" s="162">
        <f t="shared" ref="L125:L130" si="51">K125-J125</f>
        <v>0</v>
      </c>
      <c r="M125" s="127">
        <v>0</v>
      </c>
      <c r="N125" s="128">
        <v>0</v>
      </c>
      <c r="O125" s="162">
        <f t="shared" ref="O125:O130" si="52">N125-M125</f>
        <v>0</v>
      </c>
      <c r="P125" s="127">
        <v>0</v>
      </c>
      <c r="Q125" s="128">
        <v>0</v>
      </c>
      <c r="R125" s="162">
        <f t="shared" ref="R125:R130" si="53">Q125-P125</f>
        <v>0</v>
      </c>
      <c r="S125" s="127">
        <f t="shared" ref="S125:T137" si="54">SUM(P125,M125,J125,G125,D125)</f>
        <v>0</v>
      </c>
      <c r="T125" s="128">
        <f t="shared" si="54"/>
        <v>0</v>
      </c>
      <c r="U125" s="162">
        <f t="shared" ref="U125:U137" si="55">T125-S125</f>
        <v>0</v>
      </c>
    </row>
    <row r="126" spans="1:21" s="49" customFormat="1" ht="18" hidden="1" customHeight="1" x14ac:dyDescent="0.3">
      <c r="A126" s="47"/>
      <c r="B126" s="160" t="s">
        <v>73</v>
      </c>
      <c r="C126" s="161"/>
      <c r="D126" s="127">
        <v>0</v>
      </c>
      <c r="E126" s="128">
        <v>0</v>
      </c>
      <c r="F126" s="162">
        <f t="shared" si="49"/>
        <v>0</v>
      </c>
      <c r="G126" s="127">
        <v>0</v>
      </c>
      <c r="H126" s="128">
        <v>0</v>
      </c>
      <c r="I126" s="162">
        <f t="shared" si="50"/>
        <v>0</v>
      </c>
      <c r="J126" s="127">
        <v>0</v>
      </c>
      <c r="K126" s="128">
        <v>0</v>
      </c>
      <c r="L126" s="162">
        <f t="shared" si="51"/>
        <v>0</v>
      </c>
      <c r="M126" s="127">
        <v>0</v>
      </c>
      <c r="N126" s="128">
        <v>0</v>
      </c>
      <c r="O126" s="162">
        <f t="shared" si="52"/>
        <v>0</v>
      </c>
      <c r="P126" s="127">
        <v>0</v>
      </c>
      <c r="Q126" s="128">
        <v>0</v>
      </c>
      <c r="R126" s="162">
        <f t="shared" si="53"/>
        <v>0</v>
      </c>
      <c r="S126" s="127">
        <f t="shared" si="54"/>
        <v>0</v>
      </c>
      <c r="T126" s="128">
        <f t="shared" si="54"/>
        <v>0</v>
      </c>
      <c r="U126" s="162">
        <f t="shared" si="55"/>
        <v>0</v>
      </c>
    </row>
    <row r="127" spans="1:21" s="49" customFormat="1" ht="18" hidden="1" customHeight="1" x14ac:dyDescent="0.3">
      <c r="A127" s="47"/>
      <c r="B127" s="160" t="s">
        <v>72</v>
      </c>
      <c r="C127" s="161"/>
      <c r="D127" s="127">
        <v>0</v>
      </c>
      <c r="E127" s="128">
        <v>0</v>
      </c>
      <c r="F127" s="162">
        <f t="shared" si="49"/>
        <v>0</v>
      </c>
      <c r="G127" s="127">
        <v>0</v>
      </c>
      <c r="H127" s="128">
        <v>0.37442559999999997</v>
      </c>
      <c r="I127" s="162">
        <f t="shared" si="50"/>
        <v>0.37442559999999997</v>
      </c>
      <c r="J127" s="127">
        <v>0</v>
      </c>
      <c r="K127" s="128">
        <v>0</v>
      </c>
      <c r="L127" s="162">
        <f t="shared" si="51"/>
        <v>0</v>
      </c>
      <c r="M127" s="127">
        <v>0</v>
      </c>
      <c r="N127" s="128">
        <v>0</v>
      </c>
      <c r="O127" s="162">
        <f t="shared" si="52"/>
        <v>0</v>
      </c>
      <c r="P127" s="127">
        <v>0</v>
      </c>
      <c r="Q127" s="128">
        <v>0</v>
      </c>
      <c r="R127" s="162">
        <f t="shared" si="53"/>
        <v>0</v>
      </c>
      <c r="S127" s="127">
        <f t="shared" si="54"/>
        <v>0</v>
      </c>
      <c r="T127" s="128">
        <f t="shared" si="54"/>
        <v>0.37442559999999997</v>
      </c>
      <c r="U127" s="162">
        <f t="shared" si="55"/>
        <v>0.37442559999999997</v>
      </c>
    </row>
    <row r="128" spans="1:21" s="49" customFormat="1" ht="18" hidden="1" customHeight="1" x14ac:dyDescent="0.3">
      <c r="A128" s="47"/>
      <c r="B128" s="160" t="s">
        <v>71</v>
      </c>
      <c r="C128" s="161"/>
      <c r="D128" s="127">
        <v>0</v>
      </c>
      <c r="E128" s="128">
        <v>0</v>
      </c>
      <c r="F128" s="162">
        <f t="shared" si="49"/>
        <v>0</v>
      </c>
      <c r="G128" s="127">
        <v>0</v>
      </c>
      <c r="H128" s="128">
        <v>0</v>
      </c>
      <c r="I128" s="162">
        <f t="shared" si="50"/>
        <v>0</v>
      </c>
      <c r="J128" s="127">
        <v>0</v>
      </c>
      <c r="K128" s="128">
        <v>0</v>
      </c>
      <c r="L128" s="162">
        <f t="shared" si="51"/>
        <v>0</v>
      </c>
      <c r="M128" s="127">
        <v>0</v>
      </c>
      <c r="N128" s="128">
        <v>0</v>
      </c>
      <c r="O128" s="162">
        <f t="shared" si="52"/>
        <v>0</v>
      </c>
      <c r="P128" s="127">
        <v>0</v>
      </c>
      <c r="Q128" s="128">
        <v>0</v>
      </c>
      <c r="R128" s="162">
        <f t="shared" si="53"/>
        <v>0</v>
      </c>
      <c r="S128" s="127">
        <f t="shared" si="54"/>
        <v>0</v>
      </c>
      <c r="T128" s="128">
        <f t="shared" si="54"/>
        <v>0</v>
      </c>
      <c r="U128" s="162">
        <f t="shared" si="55"/>
        <v>0</v>
      </c>
    </row>
    <row r="129" spans="1:21" s="49" customFormat="1" ht="18" customHeight="1" x14ac:dyDescent="0.3">
      <c r="A129" s="47"/>
      <c r="B129" s="25" t="s">
        <v>31</v>
      </c>
      <c r="C129" s="48"/>
      <c r="D129" s="116">
        <v>0</v>
      </c>
      <c r="E129" s="117">
        <v>0</v>
      </c>
      <c r="F129" s="118">
        <f t="shared" si="49"/>
        <v>0</v>
      </c>
      <c r="G129" s="116">
        <v>0</v>
      </c>
      <c r="H129" s="117">
        <v>0.37442559999999997</v>
      </c>
      <c r="I129" s="118">
        <f t="shared" si="50"/>
        <v>0.37442559999999997</v>
      </c>
      <c r="J129" s="116">
        <v>0</v>
      </c>
      <c r="K129" s="117">
        <v>0</v>
      </c>
      <c r="L129" s="118">
        <f t="shared" si="51"/>
        <v>0</v>
      </c>
      <c r="M129" s="116">
        <v>0</v>
      </c>
      <c r="N129" s="117">
        <v>0</v>
      </c>
      <c r="O129" s="118">
        <f t="shared" si="52"/>
        <v>0</v>
      </c>
      <c r="P129" s="116">
        <v>0</v>
      </c>
      <c r="Q129" s="117">
        <v>0</v>
      </c>
      <c r="R129" s="118">
        <f t="shared" si="53"/>
        <v>0</v>
      </c>
      <c r="S129" s="116">
        <f t="shared" si="54"/>
        <v>0</v>
      </c>
      <c r="T129" s="117">
        <f t="shared" si="54"/>
        <v>0.37442559999999997</v>
      </c>
      <c r="U129" s="118">
        <f t="shared" si="55"/>
        <v>0.37442559999999997</v>
      </c>
    </row>
    <row r="130" spans="1:21" s="49" customFormat="1" ht="18" customHeight="1" x14ac:dyDescent="0.3">
      <c r="A130" s="47"/>
      <c r="B130" s="25" t="s">
        <v>32</v>
      </c>
      <c r="C130" s="48"/>
      <c r="D130" s="116">
        <v>0</v>
      </c>
      <c r="E130" s="117">
        <v>0</v>
      </c>
      <c r="F130" s="118">
        <f t="shared" si="49"/>
        <v>0</v>
      </c>
      <c r="G130" s="116">
        <v>0</v>
      </c>
      <c r="H130" s="117">
        <v>4.6334999999999997</v>
      </c>
      <c r="I130" s="118">
        <f t="shared" si="50"/>
        <v>4.6334999999999997</v>
      </c>
      <c r="J130" s="116">
        <v>0</v>
      </c>
      <c r="K130" s="117">
        <v>0</v>
      </c>
      <c r="L130" s="118">
        <f t="shared" si="51"/>
        <v>0</v>
      </c>
      <c r="M130" s="116">
        <v>0</v>
      </c>
      <c r="N130" s="117">
        <v>0</v>
      </c>
      <c r="O130" s="118">
        <f t="shared" si="52"/>
        <v>0</v>
      </c>
      <c r="P130" s="116">
        <v>0</v>
      </c>
      <c r="Q130" s="117">
        <v>0</v>
      </c>
      <c r="R130" s="118">
        <f t="shared" si="53"/>
        <v>0</v>
      </c>
      <c r="S130" s="116">
        <f t="shared" si="54"/>
        <v>0</v>
      </c>
      <c r="T130" s="117">
        <f t="shared" si="54"/>
        <v>4.6334999999999997</v>
      </c>
      <c r="U130" s="118">
        <f t="shared" si="55"/>
        <v>4.6334999999999997</v>
      </c>
    </row>
    <row r="131" spans="1:21" s="49" customFormat="1" ht="18" customHeight="1" x14ac:dyDescent="0.3">
      <c r="A131" s="47"/>
      <c r="B131" s="25" t="s">
        <v>33</v>
      </c>
      <c r="C131" s="48"/>
      <c r="D131" s="116">
        <v>0</v>
      </c>
      <c r="E131" s="117">
        <v>0</v>
      </c>
      <c r="F131" s="118">
        <f t="shared" ref="F131:F137" si="56">E131-D131</f>
        <v>0</v>
      </c>
      <c r="G131" s="116">
        <v>0</v>
      </c>
      <c r="H131" s="117">
        <v>0.752</v>
      </c>
      <c r="I131" s="118">
        <f t="shared" ref="I131:I137" si="57">H131-G131</f>
        <v>0.752</v>
      </c>
      <c r="J131" s="116">
        <v>0</v>
      </c>
      <c r="K131" s="117">
        <v>0</v>
      </c>
      <c r="L131" s="118">
        <f t="shared" ref="L131:L137" si="58">K131-J131</f>
        <v>0</v>
      </c>
      <c r="M131" s="116">
        <v>0</v>
      </c>
      <c r="N131" s="117">
        <v>0</v>
      </c>
      <c r="O131" s="118">
        <f t="shared" ref="O131:O137" si="59">N131-M131</f>
        <v>0</v>
      </c>
      <c r="P131" s="116">
        <v>0</v>
      </c>
      <c r="Q131" s="117">
        <v>0</v>
      </c>
      <c r="R131" s="118">
        <f t="shared" ref="R131:R137" si="60">Q131-P131</f>
        <v>0</v>
      </c>
      <c r="S131" s="116">
        <f t="shared" si="54"/>
        <v>0</v>
      </c>
      <c r="T131" s="117">
        <f t="shared" si="54"/>
        <v>0.752</v>
      </c>
      <c r="U131" s="118">
        <f t="shared" si="55"/>
        <v>0.752</v>
      </c>
    </row>
    <row r="132" spans="1:21" s="49" customFormat="1" ht="18" customHeight="1" x14ac:dyDescent="0.3">
      <c r="A132" s="47"/>
      <c r="B132" s="25" t="s">
        <v>34</v>
      </c>
      <c r="C132" s="48"/>
      <c r="D132" s="116">
        <v>0</v>
      </c>
      <c r="E132" s="117">
        <v>0</v>
      </c>
      <c r="F132" s="118">
        <f t="shared" si="56"/>
        <v>0</v>
      </c>
      <c r="G132" s="116">
        <v>0</v>
      </c>
      <c r="H132" s="117">
        <v>0</v>
      </c>
      <c r="I132" s="118">
        <f t="shared" si="57"/>
        <v>0</v>
      </c>
      <c r="J132" s="116">
        <v>0</v>
      </c>
      <c r="K132" s="117">
        <v>0</v>
      </c>
      <c r="L132" s="118">
        <f t="shared" si="58"/>
        <v>0</v>
      </c>
      <c r="M132" s="116">
        <v>0</v>
      </c>
      <c r="N132" s="117">
        <v>0</v>
      </c>
      <c r="O132" s="118">
        <f t="shared" si="59"/>
        <v>0</v>
      </c>
      <c r="P132" s="116">
        <v>0</v>
      </c>
      <c r="Q132" s="117">
        <v>0</v>
      </c>
      <c r="R132" s="118">
        <f t="shared" si="60"/>
        <v>0</v>
      </c>
      <c r="S132" s="116">
        <f t="shared" si="54"/>
        <v>0</v>
      </c>
      <c r="T132" s="117">
        <f t="shared" si="54"/>
        <v>0</v>
      </c>
      <c r="U132" s="118">
        <f t="shared" si="55"/>
        <v>0</v>
      </c>
    </row>
    <row r="133" spans="1:21" s="49" customFormat="1" ht="18" customHeight="1" x14ac:dyDescent="0.3">
      <c r="A133" s="47"/>
      <c r="B133" s="25" t="s">
        <v>35</v>
      </c>
      <c r="C133" s="48"/>
      <c r="D133" s="116">
        <v>0</v>
      </c>
      <c r="E133" s="117">
        <v>0</v>
      </c>
      <c r="F133" s="118">
        <f t="shared" si="56"/>
        <v>0</v>
      </c>
      <c r="G133" s="116">
        <v>0</v>
      </c>
      <c r="H133" s="117">
        <v>7.6055199999999989E-2</v>
      </c>
      <c r="I133" s="118">
        <f t="shared" si="57"/>
        <v>7.6055199999999989E-2</v>
      </c>
      <c r="J133" s="116">
        <v>0</v>
      </c>
      <c r="K133" s="117">
        <v>0</v>
      </c>
      <c r="L133" s="118">
        <f t="shared" si="58"/>
        <v>0</v>
      </c>
      <c r="M133" s="116">
        <v>0</v>
      </c>
      <c r="N133" s="117">
        <v>0</v>
      </c>
      <c r="O133" s="118">
        <f t="shared" si="59"/>
        <v>0</v>
      </c>
      <c r="P133" s="116">
        <v>0</v>
      </c>
      <c r="Q133" s="117">
        <v>0</v>
      </c>
      <c r="R133" s="118">
        <f t="shared" si="60"/>
        <v>0</v>
      </c>
      <c r="S133" s="116">
        <f t="shared" si="54"/>
        <v>0</v>
      </c>
      <c r="T133" s="117">
        <f t="shared" si="54"/>
        <v>7.6055199999999989E-2</v>
      </c>
      <c r="U133" s="118">
        <f t="shared" si="55"/>
        <v>7.6055199999999989E-2</v>
      </c>
    </row>
    <row r="134" spans="1:21" s="49" customFormat="1" ht="18" customHeight="1" x14ac:dyDescent="0.3">
      <c r="A134" s="47"/>
      <c r="B134" s="25" t="s">
        <v>36</v>
      </c>
      <c r="C134" s="48"/>
      <c r="D134" s="116">
        <v>0</v>
      </c>
      <c r="E134" s="117">
        <v>0</v>
      </c>
      <c r="F134" s="118">
        <f t="shared" si="56"/>
        <v>0</v>
      </c>
      <c r="G134" s="116">
        <v>0</v>
      </c>
      <c r="H134" s="117">
        <v>0</v>
      </c>
      <c r="I134" s="118">
        <f t="shared" si="57"/>
        <v>0</v>
      </c>
      <c r="J134" s="116">
        <v>0</v>
      </c>
      <c r="K134" s="117">
        <v>0</v>
      </c>
      <c r="L134" s="118">
        <f t="shared" si="58"/>
        <v>0</v>
      </c>
      <c r="M134" s="116">
        <v>0</v>
      </c>
      <c r="N134" s="117">
        <v>0</v>
      </c>
      <c r="O134" s="118">
        <f t="shared" si="59"/>
        <v>0</v>
      </c>
      <c r="P134" s="116">
        <v>0</v>
      </c>
      <c r="Q134" s="117">
        <v>0</v>
      </c>
      <c r="R134" s="118">
        <f t="shared" si="60"/>
        <v>0</v>
      </c>
      <c r="S134" s="116">
        <f t="shared" si="54"/>
        <v>0</v>
      </c>
      <c r="T134" s="117">
        <f t="shared" si="54"/>
        <v>0</v>
      </c>
      <c r="U134" s="118">
        <f t="shared" si="55"/>
        <v>0</v>
      </c>
    </row>
    <row r="135" spans="1:21" s="49" customFormat="1" ht="18" customHeight="1" x14ac:dyDescent="0.3">
      <c r="A135" s="47"/>
      <c r="B135" s="25" t="s">
        <v>37</v>
      </c>
      <c r="C135" s="48"/>
      <c r="D135" s="116">
        <v>0</v>
      </c>
      <c r="E135" s="117">
        <v>0</v>
      </c>
      <c r="F135" s="118">
        <f t="shared" si="56"/>
        <v>0</v>
      </c>
      <c r="G135" s="116">
        <v>0</v>
      </c>
      <c r="H135" s="117">
        <v>0</v>
      </c>
      <c r="I135" s="118">
        <f t="shared" si="57"/>
        <v>0</v>
      </c>
      <c r="J135" s="116">
        <v>0</v>
      </c>
      <c r="K135" s="117">
        <v>0</v>
      </c>
      <c r="L135" s="118">
        <f t="shared" si="58"/>
        <v>0</v>
      </c>
      <c r="M135" s="116">
        <v>0</v>
      </c>
      <c r="N135" s="117">
        <v>0</v>
      </c>
      <c r="O135" s="118">
        <f t="shared" si="59"/>
        <v>0</v>
      </c>
      <c r="P135" s="116">
        <v>0</v>
      </c>
      <c r="Q135" s="117">
        <v>0</v>
      </c>
      <c r="R135" s="118">
        <f t="shared" si="60"/>
        <v>0</v>
      </c>
      <c r="S135" s="116">
        <f t="shared" si="54"/>
        <v>0</v>
      </c>
      <c r="T135" s="117">
        <f t="shared" si="54"/>
        <v>0</v>
      </c>
      <c r="U135" s="118">
        <f t="shared" si="55"/>
        <v>0</v>
      </c>
    </row>
    <row r="136" spans="1:21" s="49" customFormat="1" ht="18" customHeight="1" x14ac:dyDescent="0.3">
      <c r="A136" s="47"/>
      <c r="B136" s="25" t="s">
        <v>38</v>
      </c>
      <c r="C136" s="48"/>
      <c r="D136" s="116">
        <v>0</v>
      </c>
      <c r="E136" s="117">
        <v>0</v>
      </c>
      <c r="F136" s="118">
        <f t="shared" si="56"/>
        <v>0</v>
      </c>
      <c r="G136" s="116">
        <v>0</v>
      </c>
      <c r="H136" s="117">
        <v>5.8503999999999995E-3</v>
      </c>
      <c r="I136" s="118">
        <f t="shared" si="57"/>
        <v>5.8503999999999995E-3</v>
      </c>
      <c r="J136" s="116">
        <v>0</v>
      </c>
      <c r="K136" s="117">
        <v>0</v>
      </c>
      <c r="L136" s="118">
        <f t="shared" si="58"/>
        <v>0</v>
      </c>
      <c r="M136" s="116">
        <v>0</v>
      </c>
      <c r="N136" s="117">
        <v>0</v>
      </c>
      <c r="O136" s="118">
        <f t="shared" si="59"/>
        <v>0</v>
      </c>
      <c r="P136" s="116">
        <v>0</v>
      </c>
      <c r="Q136" s="117">
        <v>0</v>
      </c>
      <c r="R136" s="118">
        <f t="shared" si="60"/>
        <v>0</v>
      </c>
      <c r="S136" s="116">
        <f t="shared" si="54"/>
        <v>0</v>
      </c>
      <c r="T136" s="117">
        <f t="shared" si="54"/>
        <v>5.8503999999999995E-3</v>
      </c>
      <c r="U136" s="118">
        <f t="shared" si="55"/>
        <v>5.8503999999999995E-3</v>
      </c>
    </row>
    <row r="137" spans="1:21" s="49" customFormat="1" ht="18" customHeight="1" x14ac:dyDescent="0.3">
      <c r="A137" s="47"/>
      <c r="B137" s="35" t="s">
        <v>39</v>
      </c>
      <c r="C137" s="48"/>
      <c r="D137" s="116">
        <v>0</v>
      </c>
      <c r="E137" s="117">
        <v>0</v>
      </c>
      <c r="F137" s="118">
        <f t="shared" si="56"/>
        <v>0</v>
      </c>
      <c r="G137" s="116">
        <v>2.2372934873156697E-2</v>
      </c>
      <c r="H137" s="117">
        <v>0</v>
      </c>
      <c r="I137" s="118">
        <f t="shared" si="57"/>
        <v>-2.2372934873156697E-2</v>
      </c>
      <c r="J137" s="116">
        <v>0</v>
      </c>
      <c r="K137" s="117">
        <v>0</v>
      </c>
      <c r="L137" s="118">
        <f t="shared" si="58"/>
        <v>0</v>
      </c>
      <c r="M137" s="116">
        <v>0</v>
      </c>
      <c r="N137" s="117">
        <v>0</v>
      </c>
      <c r="O137" s="118">
        <f t="shared" si="59"/>
        <v>0</v>
      </c>
      <c r="P137" s="116">
        <v>0</v>
      </c>
      <c r="Q137" s="117">
        <v>0</v>
      </c>
      <c r="R137" s="118">
        <f t="shared" si="60"/>
        <v>0</v>
      </c>
      <c r="S137" s="116">
        <f t="shared" si="54"/>
        <v>2.2372934873156697E-2</v>
      </c>
      <c r="T137" s="117">
        <f t="shared" si="54"/>
        <v>0</v>
      </c>
      <c r="U137" s="118">
        <f t="shared" si="55"/>
        <v>-2.2372934873156697E-2</v>
      </c>
    </row>
    <row r="138" spans="1:21" s="49" customFormat="1" ht="18" customHeight="1" x14ac:dyDescent="0.3">
      <c r="A138" s="47"/>
      <c r="B138" s="54"/>
      <c r="C138" s="48"/>
      <c r="D138" s="129">
        <f>SUM(D123,D129:D137)</f>
        <v>0</v>
      </c>
      <c r="E138" s="130">
        <f>SUM(E123,E129:E137)</f>
        <v>0</v>
      </c>
      <c r="F138" s="131">
        <f>E138-D138</f>
        <v>0</v>
      </c>
      <c r="G138" s="129">
        <f>SUM(G123,G129:G137)</f>
        <v>2.2372934873156697E-2</v>
      </c>
      <c r="H138" s="130">
        <f>SUM(H123,H129:H137)</f>
        <v>5.8418311999999997</v>
      </c>
      <c r="I138" s="131">
        <f>H138-G138</f>
        <v>5.8194582651268432</v>
      </c>
      <c r="J138" s="129">
        <f>SUM(J123,J129:J137)</f>
        <v>0</v>
      </c>
      <c r="K138" s="130">
        <f>SUM(K123,K129:K137)</f>
        <v>0</v>
      </c>
      <c r="L138" s="131">
        <f>K138-J138</f>
        <v>0</v>
      </c>
      <c r="M138" s="129">
        <f>SUM(M123,M129:M137)</f>
        <v>0</v>
      </c>
      <c r="N138" s="130">
        <f>SUM(N123,N129:N137)</f>
        <v>0</v>
      </c>
      <c r="O138" s="131">
        <f>N138-M138</f>
        <v>0</v>
      </c>
      <c r="P138" s="129">
        <f>SUM(P123,P129:P137)</f>
        <v>0</v>
      </c>
      <c r="Q138" s="130">
        <f>SUM(Q123,Q129:Q137)</f>
        <v>0</v>
      </c>
      <c r="R138" s="131">
        <f>Q138-P138</f>
        <v>0</v>
      </c>
      <c r="S138" s="129">
        <f>SUM(S123,S129:S137)</f>
        <v>2.2372934873156697E-2</v>
      </c>
      <c r="T138" s="130">
        <f>SUM(T123,T129:T137)</f>
        <v>5.8418311999999997</v>
      </c>
      <c r="U138" s="131">
        <f>T138-S138</f>
        <v>5.8194582651268432</v>
      </c>
    </row>
    <row r="139" spans="1:21" s="49" customFormat="1" ht="15" customHeight="1" x14ac:dyDescent="0.3">
      <c r="A139" s="47"/>
      <c r="B139" s="54"/>
      <c r="C139" s="48"/>
      <c r="D139" s="132"/>
      <c r="E139" s="133"/>
      <c r="F139" s="134"/>
      <c r="G139" s="132"/>
      <c r="H139" s="133"/>
      <c r="I139" s="134"/>
      <c r="J139" s="132"/>
      <c r="K139" s="133"/>
      <c r="L139" s="134"/>
      <c r="M139" s="132"/>
      <c r="N139" s="133"/>
      <c r="O139" s="134"/>
      <c r="P139" s="132"/>
      <c r="Q139" s="133"/>
      <c r="R139" s="134"/>
      <c r="S139" s="132"/>
      <c r="T139" s="133"/>
      <c r="U139" s="134"/>
    </row>
    <row r="140" spans="1:21" s="49" customFormat="1" ht="18" customHeight="1" x14ac:dyDescent="0.3">
      <c r="A140" s="47"/>
      <c r="B140" s="23" t="s">
        <v>55</v>
      </c>
      <c r="C140" s="48"/>
      <c r="D140" s="129">
        <v>0</v>
      </c>
      <c r="E140" s="130">
        <v>0</v>
      </c>
      <c r="F140" s="131">
        <f>E140-D140</f>
        <v>0</v>
      </c>
      <c r="G140" s="129">
        <v>0</v>
      </c>
      <c r="H140" s="130">
        <v>0</v>
      </c>
      <c r="I140" s="131">
        <f>H140-G140</f>
        <v>0</v>
      </c>
      <c r="J140" s="129">
        <v>0</v>
      </c>
      <c r="K140" s="130">
        <v>0</v>
      </c>
      <c r="L140" s="131">
        <f>K140-J140</f>
        <v>0</v>
      </c>
      <c r="M140" s="129">
        <v>0</v>
      </c>
      <c r="N140" s="130">
        <v>0</v>
      </c>
      <c r="O140" s="131">
        <f>N140-M140</f>
        <v>0</v>
      </c>
      <c r="P140" s="129">
        <v>0</v>
      </c>
      <c r="Q140" s="130">
        <v>0</v>
      </c>
      <c r="R140" s="131">
        <f>Q140-P140</f>
        <v>0</v>
      </c>
      <c r="S140" s="129">
        <f>SUM(P140,M140,J140,G140,D140)</f>
        <v>0</v>
      </c>
      <c r="T140" s="130">
        <f>SUM(Q140,N140,K140,H140,E140)</f>
        <v>0</v>
      </c>
      <c r="U140" s="131">
        <f>T140-S140</f>
        <v>0</v>
      </c>
    </row>
    <row r="141" spans="1:21" s="49" customFormat="1" ht="15" customHeight="1" x14ac:dyDescent="0.3">
      <c r="A141" s="47"/>
      <c r="B141" s="54"/>
      <c r="C141" s="48"/>
      <c r="D141" s="132"/>
      <c r="E141" s="133"/>
      <c r="F141" s="134"/>
      <c r="G141" s="132"/>
      <c r="H141" s="133"/>
      <c r="I141" s="134"/>
      <c r="J141" s="132"/>
      <c r="K141" s="133"/>
      <c r="L141" s="134"/>
      <c r="M141" s="132"/>
      <c r="N141" s="133"/>
      <c r="O141" s="134"/>
      <c r="P141" s="132"/>
      <c r="Q141" s="133"/>
      <c r="R141" s="134"/>
      <c r="S141" s="132"/>
      <c r="T141" s="133"/>
      <c r="U141" s="134"/>
    </row>
    <row r="142" spans="1:21" s="49" customFormat="1" ht="18" customHeight="1" x14ac:dyDescent="0.3">
      <c r="A142" s="47"/>
      <c r="B142" s="72" t="s">
        <v>40</v>
      </c>
      <c r="C142" s="48"/>
      <c r="D142" s="138">
        <f>SUM(D140,D138,D120,D105,D99)</f>
        <v>174.7964053829275</v>
      </c>
      <c r="E142" s="139">
        <f>SUM(E140,E138,E120,E105,E99)</f>
        <v>122.76110822000001</v>
      </c>
      <c r="F142" s="140">
        <f>E142-D142</f>
        <v>-52.035297162927492</v>
      </c>
      <c r="G142" s="138">
        <f>SUM(G140,G138,G120,G105,G99)</f>
        <v>27.460971978109178</v>
      </c>
      <c r="H142" s="139">
        <f>SUM(H140,H138,H120,H105,H99)</f>
        <v>32.842468920000002</v>
      </c>
      <c r="I142" s="140">
        <f>H142-G142</f>
        <v>5.3814969418908234</v>
      </c>
      <c r="J142" s="138">
        <f>SUM(J140,J138,J120,J105,J99)</f>
        <v>0</v>
      </c>
      <c r="K142" s="139">
        <f>SUM(K140,K138,K120,K105,K99)</f>
        <v>0</v>
      </c>
      <c r="L142" s="140">
        <f>K142-J142</f>
        <v>0</v>
      </c>
      <c r="M142" s="138">
        <f>SUM(M140,M138,M120,M105,M99)</f>
        <v>0</v>
      </c>
      <c r="N142" s="139">
        <f>SUM(N140,N138,N120,N105,N99)</f>
        <v>0</v>
      </c>
      <c r="O142" s="140">
        <f>N142-M142</f>
        <v>0</v>
      </c>
      <c r="P142" s="138">
        <f>SUM(P140,P138,P120,P105,P99)</f>
        <v>24.003633015248084</v>
      </c>
      <c r="Q142" s="139">
        <f>SUM(Q140,Q138,Q120,Q105,Q99)</f>
        <v>51.035929940000003</v>
      </c>
      <c r="R142" s="140">
        <f>Q142-P142</f>
        <v>27.032296924751918</v>
      </c>
      <c r="S142" s="138">
        <f>SUM(S140,S138,S120,S105,S99)</f>
        <v>182.54811482509984</v>
      </c>
      <c r="T142" s="139">
        <f>SUM(T140,T138,T120,T105,T99)</f>
        <v>206.63950707999999</v>
      </c>
      <c r="U142" s="140">
        <f>T142-S142</f>
        <v>24.091392254900143</v>
      </c>
    </row>
    <row r="143" spans="1:21" s="49" customFormat="1" ht="15" customHeight="1" x14ac:dyDescent="0.3">
      <c r="A143" s="47"/>
      <c r="B143" s="54"/>
      <c r="C143" s="48"/>
      <c r="D143" s="47"/>
      <c r="E143" s="50"/>
      <c r="F143" s="51"/>
      <c r="G143" s="47"/>
      <c r="H143" s="50"/>
      <c r="I143" s="51"/>
      <c r="J143" s="47"/>
      <c r="K143" s="50"/>
      <c r="L143" s="51"/>
      <c r="M143" s="47"/>
      <c r="N143" s="50"/>
      <c r="O143" s="51"/>
      <c r="P143" s="47"/>
      <c r="Q143" s="50"/>
      <c r="R143" s="51"/>
      <c r="S143" s="47"/>
      <c r="T143" s="50"/>
      <c r="U143" s="51"/>
    </row>
    <row r="144" spans="1:21" s="49" customFormat="1" ht="18" customHeight="1" x14ac:dyDescent="0.3">
      <c r="A144" s="47"/>
      <c r="B144" s="23" t="s">
        <v>41</v>
      </c>
      <c r="C144" s="48"/>
      <c r="D144" s="47"/>
      <c r="E144" s="50"/>
      <c r="F144" s="51"/>
      <c r="G144" s="47"/>
      <c r="H144" s="50"/>
      <c r="I144" s="51"/>
      <c r="J144" s="47"/>
      <c r="K144" s="50"/>
      <c r="L144" s="51"/>
      <c r="M144" s="47"/>
      <c r="N144" s="50"/>
      <c r="O144" s="51"/>
      <c r="P144" s="47"/>
      <c r="Q144" s="50"/>
      <c r="R144" s="51"/>
      <c r="S144" s="47"/>
      <c r="T144" s="50"/>
      <c r="U144" s="51"/>
    </row>
    <row r="145" spans="1:23" s="49" customFormat="1" ht="18" customHeight="1" x14ac:dyDescent="0.3">
      <c r="A145" s="47"/>
      <c r="B145" s="73" t="s">
        <v>42</v>
      </c>
      <c r="C145" s="48"/>
      <c r="D145" s="119">
        <v>0</v>
      </c>
      <c r="E145" s="120">
        <v>0</v>
      </c>
      <c r="F145" s="118">
        <f>E145-D145</f>
        <v>0</v>
      </c>
      <c r="G145" s="119">
        <v>0</v>
      </c>
      <c r="H145" s="120">
        <v>0</v>
      </c>
      <c r="I145" s="118">
        <f>H145-G145</f>
        <v>0</v>
      </c>
      <c r="J145" s="119">
        <v>0</v>
      </c>
      <c r="K145" s="120">
        <v>0</v>
      </c>
      <c r="L145" s="118">
        <f>K145-J145</f>
        <v>0</v>
      </c>
      <c r="M145" s="119">
        <v>77.336208412043007</v>
      </c>
      <c r="N145" s="120">
        <v>0</v>
      </c>
      <c r="O145" s="118">
        <f>N145-M145</f>
        <v>-77.336208412043007</v>
      </c>
      <c r="P145" s="119">
        <v>0</v>
      </c>
      <c r="Q145" s="120">
        <v>0</v>
      </c>
      <c r="R145" s="118">
        <f>Q145-P145</f>
        <v>0</v>
      </c>
      <c r="S145" s="119">
        <f t="shared" ref="S145:T147" si="61">SUM(P145,M145,J145,G145,D145)</f>
        <v>77.336208412043007</v>
      </c>
      <c r="T145" s="120">
        <f t="shared" si="61"/>
        <v>0</v>
      </c>
      <c r="U145" s="118">
        <f>T145-S145</f>
        <v>-77.336208412043007</v>
      </c>
    </row>
    <row r="146" spans="1:23" s="49" customFormat="1" ht="18" customHeight="1" x14ac:dyDescent="0.3">
      <c r="A146" s="47"/>
      <c r="B146" s="73" t="s">
        <v>43</v>
      </c>
      <c r="C146" s="48"/>
      <c r="D146" s="119">
        <v>0</v>
      </c>
      <c r="E146" s="120">
        <v>0</v>
      </c>
      <c r="F146" s="118">
        <f>E146-D146</f>
        <v>0</v>
      </c>
      <c r="G146" s="119">
        <v>0</v>
      </c>
      <c r="H146" s="120">
        <v>0</v>
      </c>
      <c r="I146" s="118">
        <f>H146-G146</f>
        <v>0</v>
      </c>
      <c r="J146" s="119">
        <v>0</v>
      </c>
      <c r="K146" s="120">
        <v>0</v>
      </c>
      <c r="L146" s="118">
        <f>K146-J146</f>
        <v>0</v>
      </c>
      <c r="M146" s="119">
        <v>0</v>
      </c>
      <c r="N146" s="120">
        <v>0</v>
      </c>
      <c r="O146" s="118">
        <f>N146-M146</f>
        <v>0</v>
      </c>
      <c r="P146" s="119">
        <v>0</v>
      </c>
      <c r="Q146" s="120">
        <v>0</v>
      </c>
      <c r="R146" s="118">
        <f>Q146-P146</f>
        <v>0</v>
      </c>
      <c r="S146" s="119">
        <f t="shared" si="61"/>
        <v>0</v>
      </c>
      <c r="T146" s="120">
        <f t="shared" si="61"/>
        <v>0</v>
      </c>
      <c r="U146" s="118">
        <f>T146-S146</f>
        <v>0</v>
      </c>
    </row>
    <row r="147" spans="1:23" s="49" customFormat="1" ht="18" customHeight="1" x14ac:dyDescent="0.3">
      <c r="A147" s="47"/>
      <c r="B147" s="73" t="s">
        <v>44</v>
      </c>
      <c r="C147" s="48"/>
      <c r="D147" s="119">
        <v>0</v>
      </c>
      <c r="E147" s="120">
        <v>0</v>
      </c>
      <c r="F147" s="118">
        <f>E147-D147</f>
        <v>0</v>
      </c>
      <c r="G147" s="119">
        <v>27.154932679583158</v>
      </c>
      <c r="H147" s="120">
        <v>36.568999859999998</v>
      </c>
      <c r="I147" s="118">
        <f>H147-G147</f>
        <v>9.4140671804168399</v>
      </c>
      <c r="J147" s="119">
        <v>0</v>
      </c>
      <c r="K147" s="120">
        <v>0</v>
      </c>
      <c r="L147" s="118">
        <f>K147-J147</f>
        <v>0</v>
      </c>
      <c r="M147" s="119">
        <v>0</v>
      </c>
      <c r="N147" s="120">
        <v>0</v>
      </c>
      <c r="O147" s="118">
        <f>N147-M147</f>
        <v>0</v>
      </c>
      <c r="P147" s="119">
        <v>0</v>
      </c>
      <c r="Q147" s="120">
        <v>0</v>
      </c>
      <c r="R147" s="118">
        <f>Q147-P147</f>
        <v>0</v>
      </c>
      <c r="S147" s="119">
        <f t="shared" si="61"/>
        <v>27.154932679583158</v>
      </c>
      <c r="T147" s="120">
        <f t="shared" si="61"/>
        <v>36.568999859999998</v>
      </c>
      <c r="U147" s="118">
        <f>T147-S147</f>
        <v>9.4140671804168399</v>
      </c>
    </row>
    <row r="148" spans="1:23" s="49" customFormat="1" ht="18" customHeight="1" x14ac:dyDescent="0.3">
      <c r="A148" s="47"/>
      <c r="B148" s="54"/>
      <c r="C148" s="48"/>
      <c r="D148" s="129">
        <f>SUM(D145:D147)</f>
        <v>0</v>
      </c>
      <c r="E148" s="130">
        <f>SUM(E145:E147)</f>
        <v>0</v>
      </c>
      <c r="F148" s="131">
        <f>E148-D148</f>
        <v>0</v>
      </c>
      <c r="G148" s="129">
        <f>SUM(G145:G147)</f>
        <v>27.154932679583158</v>
      </c>
      <c r="H148" s="130">
        <f>SUM(H145:H147)</f>
        <v>36.568999859999998</v>
      </c>
      <c r="I148" s="131">
        <f>H148-G148</f>
        <v>9.4140671804168399</v>
      </c>
      <c r="J148" s="129">
        <f>SUM(J145:J147)</f>
        <v>0</v>
      </c>
      <c r="K148" s="130">
        <f>SUM(K145:K147)</f>
        <v>0</v>
      </c>
      <c r="L148" s="131">
        <f>K148-J148</f>
        <v>0</v>
      </c>
      <c r="M148" s="129">
        <f>SUM(M145:M147)</f>
        <v>77.336208412043007</v>
      </c>
      <c r="N148" s="130">
        <f>SUM(N145:N147)</f>
        <v>0</v>
      </c>
      <c r="O148" s="131">
        <f>N148-M148</f>
        <v>-77.336208412043007</v>
      </c>
      <c r="P148" s="129">
        <f>SUM(P145:P147)</f>
        <v>0</v>
      </c>
      <c r="Q148" s="130">
        <f>SUM(Q145:Q147)</f>
        <v>0</v>
      </c>
      <c r="R148" s="131">
        <f>Q148-P148</f>
        <v>0</v>
      </c>
      <c r="S148" s="129">
        <f>SUM(S145:S147)</f>
        <v>104.49114109162616</v>
      </c>
      <c r="T148" s="130">
        <f>SUM(T145:T147)</f>
        <v>36.568999859999998</v>
      </c>
      <c r="U148" s="131">
        <f>T148-S148</f>
        <v>-67.922141231626171</v>
      </c>
      <c r="V148" s="49">
        <f>SUM(D148:U148)</f>
        <v>146.27599943999996</v>
      </c>
    </row>
    <row r="149" spans="1:23" s="49" customFormat="1" ht="15" customHeight="1" x14ac:dyDescent="0.3">
      <c r="A149" s="47"/>
      <c r="B149" s="54"/>
      <c r="C149" s="48"/>
      <c r="D149" s="132"/>
      <c r="E149" s="133"/>
      <c r="F149" s="134"/>
      <c r="G149" s="132"/>
      <c r="H149" s="133"/>
      <c r="I149" s="134"/>
      <c r="J149" s="132"/>
      <c r="K149" s="133"/>
      <c r="L149" s="134"/>
      <c r="M149" s="132"/>
      <c r="N149" s="133"/>
      <c r="O149" s="134"/>
      <c r="P149" s="132"/>
      <c r="Q149" s="133"/>
      <c r="R149" s="134"/>
      <c r="S149" s="132"/>
      <c r="T149" s="133"/>
      <c r="U149" s="134"/>
    </row>
    <row r="150" spans="1:23" s="49" customFormat="1" ht="18" customHeight="1" x14ac:dyDescent="0.3">
      <c r="A150" s="47"/>
      <c r="B150" s="72" t="s">
        <v>45</v>
      </c>
      <c r="C150" s="48"/>
      <c r="D150" s="138">
        <f>SUM(D148,D142)</f>
        <v>174.7964053829275</v>
      </c>
      <c r="E150" s="139">
        <f>SUM(E148,E142)</f>
        <v>122.76110822000001</v>
      </c>
      <c r="F150" s="140">
        <f>E150-D150</f>
        <v>-52.035297162927492</v>
      </c>
      <c r="G150" s="138">
        <f>SUM(G148,G142)</f>
        <v>54.61590465769234</v>
      </c>
      <c r="H150" s="139">
        <f>SUM(H148,H142)</f>
        <v>69.411468780000007</v>
      </c>
      <c r="I150" s="140">
        <f>H150-G150</f>
        <v>14.795564122307667</v>
      </c>
      <c r="J150" s="138">
        <f>SUM(J148,J142)</f>
        <v>0</v>
      </c>
      <c r="K150" s="139">
        <f>SUM(K148,K142)</f>
        <v>0</v>
      </c>
      <c r="L150" s="140">
        <f>K150-J150</f>
        <v>0</v>
      </c>
      <c r="M150" s="138">
        <f>SUM(M148,M142)</f>
        <v>77.336208412043007</v>
      </c>
      <c r="N150" s="139">
        <f>SUM(N148,N142)</f>
        <v>0</v>
      </c>
      <c r="O150" s="140">
        <f>N150-M150</f>
        <v>-77.336208412043007</v>
      </c>
      <c r="P150" s="138">
        <f>SUM(P148,P142)</f>
        <v>24.003633015248084</v>
      </c>
      <c r="Q150" s="139">
        <f>SUM(Q148,Q142)</f>
        <v>51.035929940000003</v>
      </c>
      <c r="R150" s="140">
        <f>Q150-P150</f>
        <v>27.032296924751918</v>
      </c>
      <c r="S150" s="138">
        <f>SUM(S148,S142)</f>
        <v>287.03925591672601</v>
      </c>
      <c r="T150" s="139">
        <f>SUM(T148,T142)</f>
        <v>243.20850693999998</v>
      </c>
      <c r="U150" s="140">
        <f>T150-S150</f>
        <v>-43.830748976726028</v>
      </c>
    </row>
    <row r="151" spans="1:23" s="49" customFormat="1" ht="15" customHeight="1" x14ac:dyDescent="0.3">
      <c r="A151" s="47"/>
      <c r="B151" s="54"/>
      <c r="C151" s="48"/>
      <c r="D151" s="47"/>
      <c r="E151" s="50"/>
      <c r="F151" s="51"/>
      <c r="G151" s="47"/>
      <c r="H151" s="50"/>
      <c r="I151" s="51"/>
      <c r="J151" s="47"/>
      <c r="K151" s="50"/>
      <c r="L151" s="51"/>
      <c r="M151" s="47"/>
      <c r="N151" s="50"/>
      <c r="O151" s="51"/>
      <c r="P151" s="47"/>
      <c r="Q151" s="50"/>
      <c r="R151" s="51"/>
      <c r="S151" s="47"/>
      <c r="T151" s="50"/>
      <c r="U151" s="51"/>
    </row>
    <row r="152" spans="1:23" s="49" customFormat="1" ht="18" customHeight="1" x14ac:dyDescent="0.3">
      <c r="A152" s="47"/>
      <c r="B152" s="23" t="s">
        <v>46</v>
      </c>
      <c r="C152" s="48"/>
      <c r="D152" s="47"/>
      <c r="E152" s="50"/>
      <c r="F152" s="51"/>
      <c r="G152" s="47"/>
      <c r="H152" s="50"/>
      <c r="I152" s="51"/>
      <c r="J152" s="47"/>
      <c r="K152" s="50"/>
      <c r="L152" s="51"/>
      <c r="M152" s="47"/>
      <c r="N152" s="50"/>
      <c r="O152" s="51"/>
      <c r="P152" s="47"/>
      <c r="Q152" s="50"/>
      <c r="R152" s="51"/>
      <c r="S152" s="47"/>
      <c r="T152" s="50"/>
      <c r="U152" s="51"/>
    </row>
    <row r="153" spans="1:23" s="49" customFormat="1" ht="18" customHeight="1" x14ac:dyDescent="0.3">
      <c r="A153" s="47"/>
      <c r="B153" s="73" t="s">
        <v>67</v>
      </c>
      <c r="C153" s="48"/>
      <c r="D153" s="119">
        <v>0</v>
      </c>
      <c r="E153" s="120">
        <v>0</v>
      </c>
      <c r="F153" s="118">
        <f>E153-D153</f>
        <v>0</v>
      </c>
      <c r="G153" s="119">
        <v>0</v>
      </c>
      <c r="H153" s="120">
        <v>0</v>
      </c>
      <c r="I153" s="118">
        <f>H153-G153</f>
        <v>0</v>
      </c>
      <c r="J153" s="119">
        <v>0</v>
      </c>
      <c r="K153" s="120">
        <v>0</v>
      </c>
      <c r="L153" s="118">
        <f>K153-J153</f>
        <v>0</v>
      </c>
      <c r="M153" s="119">
        <v>0</v>
      </c>
      <c r="N153" s="120">
        <v>0</v>
      </c>
      <c r="O153" s="118">
        <f>N153-M153</f>
        <v>0</v>
      </c>
      <c r="P153" s="119">
        <v>0</v>
      </c>
      <c r="Q153" s="120">
        <v>0</v>
      </c>
      <c r="R153" s="118">
        <f>Q153-P153</f>
        <v>0</v>
      </c>
      <c r="S153" s="119">
        <f>SUM(P153,M153,J153,G153,D153)</f>
        <v>0</v>
      </c>
      <c r="T153" s="120">
        <f>SUM(Q153,N153,K153,H153,E153)</f>
        <v>0</v>
      </c>
      <c r="U153" s="118">
        <f>T153-S153</f>
        <v>0</v>
      </c>
    </row>
    <row r="154" spans="1:23" s="49" customFormat="1" ht="18" customHeight="1" x14ac:dyDescent="0.3">
      <c r="A154" s="47"/>
      <c r="B154" s="48"/>
      <c r="C154" s="48"/>
      <c r="D154" s="129">
        <f>SUM(D153)</f>
        <v>0</v>
      </c>
      <c r="E154" s="130">
        <f>SUM(E153)</f>
        <v>0</v>
      </c>
      <c r="F154" s="131">
        <f>E154-D154</f>
        <v>0</v>
      </c>
      <c r="G154" s="129">
        <f>SUM(G153)</f>
        <v>0</v>
      </c>
      <c r="H154" s="130">
        <f>SUM(H153)</f>
        <v>0</v>
      </c>
      <c r="I154" s="131">
        <f>H154-G154</f>
        <v>0</v>
      </c>
      <c r="J154" s="129">
        <f>SUM(J153)</f>
        <v>0</v>
      </c>
      <c r="K154" s="130">
        <f>SUM(K153)</f>
        <v>0</v>
      </c>
      <c r="L154" s="131">
        <f>K154-J154</f>
        <v>0</v>
      </c>
      <c r="M154" s="129">
        <f>SUM(M153)</f>
        <v>0</v>
      </c>
      <c r="N154" s="130">
        <f>SUM(N153)</f>
        <v>0</v>
      </c>
      <c r="O154" s="131">
        <f>N154-M154</f>
        <v>0</v>
      </c>
      <c r="P154" s="129">
        <f>SUM(P153)</f>
        <v>0</v>
      </c>
      <c r="Q154" s="130">
        <f>SUM(Q153)</f>
        <v>0</v>
      </c>
      <c r="R154" s="131">
        <f>Q154-P154</f>
        <v>0</v>
      </c>
      <c r="S154" s="129">
        <f>SUM(S153)</f>
        <v>0</v>
      </c>
      <c r="T154" s="130">
        <f>SUM(T153)</f>
        <v>0</v>
      </c>
      <c r="U154" s="131">
        <f>T154-S154</f>
        <v>0</v>
      </c>
    </row>
    <row r="155" spans="1:23" s="49" customFormat="1" ht="15" customHeight="1" x14ac:dyDescent="0.3">
      <c r="A155" s="47"/>
      <c r="B155" s="48"/>
      <c r="C155" s="48"/>
      <c r="D155" s="132"/>
      <c r="E155" s="133"/>
      <c r="F155" s="134"/>
      <c r="G155" s="132"/>
      <c r="H155" s="133"/>
      <c r="I155" s="134"/>
      <c r="J155" s="132"/>
      <c r="K155" s="133"/>
      <c r="L155" s="134"/>
      <c r="M155" s="132"/>
      <c r="N155" s="133"/>
      <c r="O155" s="134"/>
      <c r="P155" s="132"/>
      <c r="Q155" s="133"/>
      <c r="R155" s="134"/>
      <c r="S155" s="132"/>
      <c r="T155" s="133"/>
      <c r="U155" s="134"/>
    </row>
    <row r="156" spans="1:23" s="63" customFormat="1" ht="20.25" customHeight="1" x14ac:dyDescent="0.3">
      <c r="A156" s="61"/>
      <c r="B156" s="74" t="s">
        <v>48</v>
      </c>
      <c r="C156" s="62"/>
      <c r="D156" s="135">
        <f>SUM(D154,D150)</f>
        <v>174.7964053829275</v>
      </c>
      <c r="E156" s="136">
        <f>SUM(E154,E150)</f>
        <v>122.76110822000001</v>
      </c>
      <c r="F156" s="137">
        <f>E156-D156</f>
        <v>-52.035297162927492</v>
      </c>
      <c r="G156" s="135">
        <f>SUM(G154,G150)</f>
        <v>54.61590465769234</v>
      </c>
      <c r="H156" s="136">
        <f>SUM(H154,H150)</f>
        <v>69.411468780000007</v>
      </c>
      <c r="I156" s="137">
        <f>H156-G156</f>
        <v>14.795564122307667</v>
      </c>
      <c r="J156" s="135">
        <f>SUM(J154,J150)</f>
        <v>0</v>
      </c>
      <c r="K156" s="136">
        <f>SUM(K154,K150)</f>
        <v>0</v>
      </c>
      <c r="L156" s="137">
        <f>K156-J156</f>
        <v>0</v>
      </c>
      <c r="M156" s="135">
        <f>SUM(M154,M150)</f>
        <v>77.336208412043007</v>
      </c>
      <c r="N156" s="136">
        <f>SUM(N154,N150)</f>
        <v>0</v>
      </c>
      <c r="O156" s="137">
        <f>N156-M156</f>
        <v>-77.336208412043007</v>
      </c>
      <c r="P156" s="135">
        <f>SUM(P154,P150)</f>
        <v>24.003633015248084</v>
      </c>
      <c r="Q156" s="136">
        <f>SUM(Q154,Q150)</f>
        <v>51.035929940000003</v>
      </c>
      <c r="R156" s="137">
        <f>Q156-P156</f>
        <v>27.032296924751918</v>
      </c>
      <c r="S156" s="135">
        <f>SUM(S154,S150)</f>
        <v>287.03925591672601</v>
      </c>
      <c r="T156" s="136">
        <f>SUM(T154,T150)</f>
        <v>243.20850693999998</v>
      </c>
      <c r="U156" s="137">
        <f>T156-S156</f>
        <v>-43.830748976726028</v>
      </c>
      <c r="V156" s="49"/>
      <c r="W156" s="49"/>
    </row>
    <row r="157" spans="1:23" s="5" customFormat="1" x14ac:dyDescent="0.25"/>
  </sheetData>
  <mergeCells count="46">
    <mergeCell ref="A1:V1"/>
    <mergeCell ref="A3:V3"/>
    <mergeCell ref="A4:V4"/>
    <mergeCell ref="A5:V5"/>
    <mergeCell ref="D8:F8"/>
    <mergeCell ref="G8:I8"/>
    <mergeCell ref="J8:L8"/>
    <mergeCell ref="M8:O8"/>
    <mergeCell ref="P8:R8"/>
    <mergeCell ref="S8:U8"/>
    <mergeCell ref="A2:U2"/>
    <mergeCell ref="U9:U10"/>
    <mergeCell ref="E9:E10"/>
    <mergeCell ref="F9:F10"/>
    <mergeCell ref="H9:H10"/>
    <mergeCell ref="I9:I10"/>
    <mergeCell ref="K9:K10"/>
    <mergeCell ref="L9:L10"/>
    <mergeCell ref="N9:N10"/>
    <mergeCell ref="O9:O10"/>
    <mergeCell ref="Q9:Q10"/>
    <mergeCell ref="R9:R10"/>
    <mergeCell ref="T9:T10"/>
    <mergeCell ref="M87:O87"/>
    <mergeCell ref="P87:R87"/>
    <mergeCell ref="S87:U87"/>
    <mergeCell ref="A80:V80"/>
    <mergeCell ref="A82:V82"/>
    <mergeCell ref="A83:V83"/>
    <mergeCell ref="A81:U81"/>
    <mergeCell ref="A84:V84"/>
    <mergeCell ref="D87:F87"/>
    <mergeCell ref="G87:I87"/>
    <mergeCell ref="J87:L87"/>
    <mergeCell ref="U88:U89"/>
    <mergeCell ref="E88:E89"/>
    <mergeCell ref="F88:F89"/>
    <mergeCell ref="H88:H89"/>
    <mergeCell ref="I88:I89"/>
    <mergeCell ref="K88:K89"/>
    <mergeCell ref="L88:L89"/>
    <mergeCell ref="N88:N89"/>
    <mergeCell ref="O88:O89"/>
    <mergeCell ref="Q88:Q89"/>
    <mergeCell ref="R88:R89"/>
    <mergeCell ref="T88:T89"/>
  </mergeCells>
  <printOptions horizontalCentered="1"/>
  <pageMargins left="0.4" right="0.4" top="0.75" bottom="0.65" header="0.3" footer="0.3"/>
  <pageSetup scale="38" orientation="landscape" r:id="rId1"/>
  <rowBreaks count="1" manualBreakCount="1">
    <brk id="79" max="16383" man="1"/>
  </rowBreaks>
  <colBreaks count="1" manualBreakCount="1">
    <brk id="2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7413" r:id="rId4" name="Button 5">
              <controlPr defaultSize="0" print="0" autoFill="0" autoPict="0" macro="[0]!Macro6">
                <anchor moveWithCells="1" sizeWithCells="1">
                  <from>
                    <xdr:col>23</xdr:col>
                    <xdr:colOff>9525</xdr:colOff>
                    <xdr:row>0</xdr:row>
                    <xdr:rowOff>295275</xdr:rowOff>
                  </from>
                  <to>
                    <xdr:col>26</xdr:col>
                    <xdr:colOff>0</xdr:colOff>
                    <xdr:row>3</xdr:row>
                    <xdr:rowOff>9525</xdr:rowOff>
                  </to>
                </anchor>
              </controlPr>
            </control>
          </mc:Choice>
        </mc:AlternateContent>
        <mc:AlternateContent xmlns:mc="http://schemas.openxmlformats.org/markup-compatibility/2006">
          <mc:Choice Requires="x14">
            <control shapeId="17414" r:id="rId5" name="Button 6">
              <controlPr defaultSize="0" print="0" autoFill="0" autoPict="0" macro="[0]!Macro7">
                <anchor moveWithCells="1" sizeWithCells="1">
                  <from>
                    <xdr:col>23</xdr:col>
                    <xdr:colOff>28575</xdr:colOff>
                    <xdr:row>4</xdr:row>
                    <xdr:rowOff>38100</xdr:rowOff>
                  </from>
                  <to>
                    <xdr:col>26</xdr:col>
                    <xdr:colOff>0</xdr:colOff>
                    <xdr:row>7</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5"/>
  </sheetPr>
  <dimension ref="A1:P128"/>
  <sheetViews>
    <sheetView zoomScale="80" zoomScaleNormal="80" workbookViewId="0">
      <selection activeCell="B82" sqref="B82"/>
    </sheetView>
  </sheetViews>
  <sheetFormatPr defaultRowHeight="15" x14ac:dyDescent="0.25"/>
  <cols>
    <col min="1" max="1" width="66.140625" customWidth="1"/>
    <col min="2" max="2" width="11.140625" customWidth="1"/>
    <col min="3" max="3" width="2.28515625" customWidth="1"/>
    <col min="4" max="4" width="10.7109375" customWidth="1"/>
    <col min="5" max="5" width="2.5703125" customWidth="1"/>
    <col min="6" max="6" width="103.5703125" customWidth="1"/>
    <col min="7" max="7" width="3.7109375" customWidth="1"/>
    <col min="8" max="9" width="17.5703125" customWidth="1"/>
  </cols>
  <sheetData>
    <row r="1" spans="1:6" ht="28.5" x14ac:dyDescent="0.45">
      <c r="A1" s="167" t="s">
        <v>0</v>
      </c>
      <c r="B1" s="167"/>
      <c r="C1" s="167"/>
      <c r="D1" s="167"/>
      <c r="E1" s="167"/>
      <c r="F1" s="167"/>
    </row>
    <row r="2" spans="1:6" ht="22.5" customHeight="1" x14ac:dyDescent="0.4">
      <c r="A2" s="176" t="s">
        <v>100</v>
      </c>
      <c r="B2" s="176"/>
      <c r="C2" s="176"/>
      <c r="D2" s="176"/>
      <c r="E2" s="176"/>
      <c r="F2" s="176"/>
    </row>
    <row r="3" spans="1:6" ht="22.5" customHeight="1" x14ac:dyDescent="0.4">
      <c r="A3" s="168" t="s">
        <v>57</v>
      </c>
      <c r="B3" s="168"/>
      <c r="C3" s="168"/>
      <c r="D3" s="168"/>
      <c r="E3" s="168"/>
      <c r="F3" s="168"/>
    </row>
    <row r="4" spans="1:6" ht="22.5" customHeight="1" x14ac:dyDescent="0.35">
      <c r="A4" s="170" t="s">
        <v>64</v>
      </c>
      <c r="B4" s="170"/>
      <c r="C4" s="170"/>
      <c r="D4" s="170"/>
      <c r="E4" s="170"/>
      <c r="F4" s="170"/>
    </row>
    <row r="5" spans="1:6" ht="19.5" customHeight="1" x14ac:dyDescent="0.25">
      <c r="A5" s="185" t="s">
        <v>5</v>
      </c>
      <c r="B5" s="185"/>
      <c r="C5" s="185"/>
      <c r="D5" s="185"/>
      <c r="E5" s="185"/>
      <c r="F5" s="185"/>
    </row>
    <row r="6" spans="1:6" x14ac:dyDescent="0.25">
      <c r="A6" s="185"/>
      <c r="B6" s="185"/>
      <c r="C6" s="185"/>
      <c r="D6" s="185"/>
      <c r="E6" s="185"/>
      <c r="F6" s="185"/>
    </row>
    <row r="7" spans="1:6" ht="30" customHeight="1" x14ac:dyDescent="0.35">
      <c r="A7" s="169" t="s">
        <v>105</v>
      </c>
      <c r="B7" s="169"/>
      <c r="C7" s="169"/>
      <c r="D7" s="169"/>
      <c r="E7" s="169"/>
      <c r="F7" s="169"/>
    </row>
    <row r="8" spans="1:6" ht="12" customHeight="1" thickBot="1" x14ac:dyDescent="0.4">
      <c r="A8" s="76"/>
      <c r="B8" s="76"/>
      <c r="C8" s="76"/>
      <c r="D8" s="76"/>
      <c r="E8" s="76"/>
      <c r="F8" s="76"/>
    </row>
    <row r="9" spans="1:6" ht="17.25" customHeight="1" x14ac:dyDescent="0.25">
      <c r="A9" s="205" t="s">
        <v>69</v>
      </c>
      <c r="B9" s="188" t="s">
        <v>61</v>
      </c>
      <c r="C9" s="189"/>
      <c r="D9" s="192" t="s">
        <v>59</v>
      </c>
      <c r="E9" s="193"/>
      <c r="F9" s="196" t="s">
        <v>60</v>
      </c>
    </row>
    <row r="10" spans="1:6" ht="17.25" customHeight="1" x14ac:dyDescent="0.25">
      <c r="A10" s="206"/>
      <c r="B10" s="190"/>
      <c r="C10" s="191"/>
      <c r="D10" s="194"/>
      <c r="E10" s="195"/>
      <c r="F10" s="197"/>
    </row>
    <row r="11" spans="1:6" ht="15" customHeight="1" x14ac:dyDescent="0.25">
      <c r="A11" s="78"/>
      <c r="B11" s="181"/>
      <c r="C11" s="207"/>
      <c r="D11" s="183"/>
      <c r="E11" s="184"/>
      <c r="F11" s="79"/>
    </row>
    <row r="12" spans="1:6" s="77" customFormat="1" ht="30" hidden="1" customHeight="1" x14ac:dyDescent="0.25">
      <c r="A12" s="80" t="str">
        <f>'JAN-NOV Cons Subsidies-CASH'!$B$13</f>
        <v>Metropolitan Mass Transportation Operating Assistance (MMTOA)</v>
      </c>
      <c r="B12" s="111">
        <f>'JAN-NOV Cons Subsidies-CASH'!$U$13</f>
        <v>0</v>
      </c>
      <c r="C12" s="108"/>
      <c r="D12" s="91" t="str">
        <f>IF(ISERROR('JAN-NOV Cons Subsidies-CASH'!$U$13/'JAN-NOV Cons Subsidies-CASH'!$S$13),"HIDE ",IF('JAN-NOV Cons Subsidies-CASH'!$U$13/'JAN-NOV Cons Subsidies-CASH'!$S$13=0,"HIDE ",IF('JAN-NOV Cons Subsidies-CASH'!$U$13/'JAN-NOV Cons Subsidies-CASH'!$S$13&gt;1,"&gt; 100%",IF('JAN-NOV Cons Subsidies-CASH'!$U$13/'JAN-NOV Cons Subsidies-CASH'!$S$13&lt;-1,"&gt; (100%)",'JAN-NOV Cons Subsidies-CASH'!$U$13/'JAN-NOV Cons Subsidies-CASH'!$S$13))))</f>
        <v xml:space="preserve">HIDE </v>
      </c>
      <c r="E12" s="92"/>
      <c r="F12" s="82"/>
    </row>
    <row r="13" spans="1:6" s="77" customFormat="1" ht="30" customHeight="1" x14ac:dyDescent="0.25">
      <c r="A13" s="80" t="s">
        <v>3</v>
      </c>
      <c r="B13" s="111">
        <v>5.4088099890968167</v>
      </c>
      <c r="C13" s="108"/>
      <c r="D13" s="91">
        <v>0.10111590316076968</v>
      </c>
      <c r="E13" s="92"/>
      <c r="F13" s="82" t="s">
        <v>89</v>
      </c>
    </row>
    <row r="14" spans="1:6" s="77" customFormat="1" ht="30" customHeight="1" x14ac:dyDescent="0.25">
      <c r="A14" s="80" t="s">
        <v>62</v>
      </c>
      <c r="B14" s="111">
        <v>15.349160836615233</v>
      </c>
      <c r="C14" s="108"/>
      <c r="D14" s="91">
        <v>0.91289416472818152</v>
      </c>
      <c r="E14" s="92"/>
      <c r="F14" s="82" t="s">
        <v>91</v>
      </c>
    </row>
    <row r="15" spans="1:6" s="77" customFormat="1" ht="30" customHeight="1" x14ac:dyDescent="0.25">
      <c r="A15" s="80" t="s">
        <v>63</v>
      </c>
      <c r="B15" s="111">
        <v>11.683136088136681</v>
      </c>
      <c r="C15" s="108"/>
      <c r="D15" s="91" t="s">
        <v>101</v>
      </c>
      <c r="E15" s="92"/>
      <c r="F15" s="82" t="s">
        <v>92</v>
      </c>
    </row>
    <row r="16" spans="1:6" s="77" customFormat="1" ht="30" hidden="1" customHeight="1" x14ac:dyDescent="0.25">
      <c r="A16" s="80" t="s">
        <v>6</v>
      </c>
      <c r="B16" s="111">
        <v>0</v>
      </c>
      <c r="C16" s="108"/>
      <c r="D16" s="91" t="s">
        <v>81</v>
      </c>
      <c r="E16" s="92"/>
      <c r="F16" s="82"/>
    </row>
    <row r="17" spans="1:6" s="77" customFormat="1" ht="30" customHeight="1" x14ac:dyDescent="0.25">
      <c r="A17" s="80" t="s">
        <v>7</v>
      </c>
      <c r="B17" s="111">
        <v>9.54403961842036</v>
      </c>
      <c r="C17" s="108"/>
      <c r="D17" s="91">
        <v>0.35848802073620112</v>
      </c>
      <c r="E17" s="92"/>
      <c r="F17" s="82" t="s">
        <v>77</v>
      </c>
    </row>
    <row r="18" spans="1:6" s="77" customFormat="1" ht="30" customHeight="1" x14ac:dyDescent="0.25">
      <c r="A18" s="80" t="s">
        <v>12</v>
      </c>
      <c r="B18" s="111">
        <v>27.288438708689132</v>
      </c>
      <c r="C18" s="108"/>
      <c r="D18" s="91" t="s">
        <v>101</v>
      </c>
      <c r="E18" s="92"/>
      <c r="F18" s="82" t="s">
        <v>78</v>
      </c>
    </row>
    <row r="19" spans="1:6" s="77" customFormat="1" ht="30" hidden="1" customHeight="1" x14ac:dyDescent="0.25">
      <c r="A19" s="80" t="s">
        <v>65</v>
      </c>
      <c r="B19" s="111">
        <v>0</v>
      </c>
      <c r="C19" s="108"/>
      <c r="D19" s="91" t="s">
        <v>81</v>
      </c>
      <c r="E19" s="92"/>
      <c r="F19" s="82"/>
    </row>
    <row r="20" spans="1:6" s="77" customFormat="1" ht="30" hidden="1" customHeight="1" x14ac:dyDescent="0.25">
      <c r="A20" s="80" t="s">
        <v>14</v>
      </c>
      <c r="B20" s="111">
        <v>8.4557429999999989E-2</v>
      </c>
      <c r="C20" s="108"/>
      <c r="D20" s="91" t="s">
        <v>81</v>
      </c>
      <c r="E20" s="92"/>
      <c r="F20" s="82"/>
    </row>
    <row r="21" spans="1:6" s="77" customFormat="1" ht="30" customHeight="1" x14ac:dyDescent="0.25">
      <c r="A21" s="80" t="s">
        <v>19</v>
      </c>
      <c r="B21" s="112">
        <v>-8.068531290000001</v>
      </c>
      <c r="C21" s="108"/>
      <c r="D21" s="91">
        <v>-0.36017374917835754</v>
      </c>
      <c r="E21" s="92"/>
      <c r="F21" s="82" t="s">
        <v>80</v>
      </c>
    </row>
    <row r="22" spans="1:6" s="77" customFormat="1" ht="30" hidden="1" customHeight="1" x14ac:dyDescent="0.25">
      <c r="A22" s="80" t="s">
        <v>20</v>
      </c>
      <c r="B22" s="112">
        <v>0</v>
      </c>
      <c r="C22" s="108"/>
      <c r="D22" s="91" t="s">
        <v>81</v>
      </c>
      <c r="E22" s="92"/>
      <c r="F22" s="82"/>
    </row>
    <row r="23" spans="1:6" s="77" customFormat="1" ht="30" hidden="1" customHeight="1" x14ac:dyDescent="0.25">
      <c r="A23" s="80" t="s">
        <v>21</v>
      </c>
      <c r="B23" s="112">
        <v>0</v>
      </c>
      <c r="C23" s="108"/>
      <c r="D23" s="91" t="s">
        <v>81</v>
      </c>
      <c r="E23" s="92"/>
      <c r="F23" s="82"/>
    </row>
    <row r="24" spans="1:6" s="77" customFormat="1" ht="30" hidden="1" customHeight="1" x14ac:dyDescent="0.25">
      <c r="A24" s="80" t="s">
        <v>22</v>
      </c>
      <c r="B24" s="112">
        <v>0.69521816000000003</v>
      </c>
      <c r="C24" s="108"/>
      <c r="D24" s="91" t="s">
        <v>81</v>
      </c>
      <c r="E24" s="92"/>
      <c r="F24" s="82"/>
    </row>
    <row r="25" spans="1:6" s="77" customFormat="1" ht="30" hidden="1" customHeight="1" x14ac:dyDescent="0.25">
      <c r="A25" s="80" t="s">
        <v>23</v>
      </c>
      <c r="B25" s="112">
        <v>0</v>
      </c>
      <c r="C25" s="108"/>
      <c r="D25" s="91" t="s">
        <v>81</v>
      </c>
      <c r="E25" s="92"/>
      <c r="F25" s="82"/>
    </row>
    <row r="26" spans="1:6" s="77" customFormat="1" ht="30" hidden="1" customHeight="1" x14ac:dyDescent="0.25">
      <c r="A26" s="80" t="s">
        <v>17</v>
      </c>
      <c r="B26" s="112">
        <v>0</v>
      </c>
      <c r="C26" s="108"/>
      <c r="D26" s="91" t="s">
        <v>81</v>
      </c>
      <c r="E26" s="92"/>
      <c r="F26" s="82"/>
    </row>
    <row r="27" spans="1:6" s="77" customFormat="1" ht="30" customHeight="1" x14ac:dyDescent="0.25">
      <c r="A27" s="80" t="s">
        <v>25</v>
      </c>
      <c r="B27" s="112">
        <v>-15.478021738684919</v>
      </c>
      <c r="C27" s="108"/>
      <c r="D27" s="91">
        <v>-1</v>
      </c>
      <c r="E27" s="92"/>
      <c r="F27" s="82" t="s">
        <v>95</v>
      </c>
    </row>
    <row r="28" spans="1:6" s="77" customFormat="1" ht="30" customHeight="1" x14ac:dyDescent="0.25">
      <c r="A28" s="80" t="s">
        <v>26</v>
      </c>
      <c r="B28" s="112">
        <v>-14.068207142499999</v>
      </c>
      <c r="C28" s="108"/>
      <c r="D28" s="91">
        <v>-0.49825641991259029</v>
      </c>
      <c r="E28" s="92"/>
      <c r="F28" s="83" t="s">
        <v>93</v>
      </c>
    </row>
    <row r="29" spans="1:6" s="77" customFormat="1" ht="47.25" customHeight="1" x14ac:dyDescent="0.25">
      <c r="A29" s="80" t="s">
        <v>27</v>
      </c>
      <c r="B29" s="112">
        <v>-14.16666667</v>
      </c>
      <c r="C29" s="108"/>
      <c r="D29" s="91">
        <v>-1</v>
      </c>
      <c r="E29" s="92"/>
      <c r="F29" s="82" t="s">
        <v>96</v>
      </c>
    </row>
    <row r="30" spans="1:6" s="77" customFormat="1" ht="30" hidden="1" customHeight="1" x14ac:dyDescent="0.25">
      <c r="A30" s="80" t="s">
        <v>29</v>
      </c>
      <c r="B30" s="112">
        <v>0</v>
      </c>
      <c r="C30" s="109"/>
      <c r="D30" s="91" t="s">
        <v>81</v>
      </c>
      <c r="E30" s="92"/>
      <c r="F30" s="83"/>
    </row>
    <row r="31" spans="1:6" s="77" customFormat="1" ht="30" customHeight="1" x14ac:dyDescent="0.25">
      <c r="A31" s="80" t="s">
        <v>31</v>
      </c>
      <c r="B31" s="112">
        <v>0.37442559999999997</v>
      </c>
      <c r="C31" s="109"/>
      <c r="D31" s="91">
        <v>1</v>
      </c>
      <c r="E31" s="92"/>
      <c r="F31" s="83" t="s">
        <v>75</v>
      </c>
    </row>
    <row r="32" spans="1:6" s="77" customFormat="1" ht="30" customHeight="1" x14ac:dyDescent="0.25">
      <c r="A32" s="80" t="s">
        <v>32</v>
      </c>
      <c r="B32" s="112">
        <v>4.6334999999999997</v>
      </c>
      <c r="C32" s="109"/>
      <c r="D32" s="91">
        <v>1</v>
      </c>
      <c r="E32" s="92"/>
      <c r="F32" s="83" t="s">
        <v>75</v>
      </c>
    </row>
    <row r="33" spans="1:16" s="77" customFormat="1" ht="30" customHeight="1" x14ac:dyDescent="0.25">
      <c r="A33" s="80" t="s">
        <v>33</v>
      </c>
      <c r="B33" s="112">
        <v>0.752</v>
      </c>
      <c r="C33" s="109"/>
      <c r="D33" s="91">
        <v>1</v>
      </c>
      <c r="E33" s="92"/>
      <c r="F33" s="83" t="s">
        <v>75</v>
      </c>
    </row>
    <row r="34" spans="1:16" s="77" customFormat="1" ht="30" hidden="1" customHeight="1" x14ac:dyDescent="0.25">
      <c r="A34" s="80" t="s">
        <v>34</v>
      </c>
      <c r="B34" s="112">
        <v>0</v>
      </c>
      <c r="C34" s="109"/>
      <c r="D34" s="91" t="s">
        <v>81</v>
      </c>
      <c r="E34" s="92"/>
      <c r="F34" s="83"/>
    </row>
    <row r="35" spans="1:16" s="77" customFormat="1" ht="30" customHeight="1" x14ac:dyDescent="0.25">
      <c r="A35" s="80" t="s">
        <v>35</v>
      </c>
      <c r="B35" s="112">
        <v>7.6055199999999989E-2</v>
      </c>
      <c r="C35" s="109"/>
      <c r="D35" s="91">
        <v>1</v>
      </c>
      <c r="E35" s="92"/>
      <c r="F35" s="83" t="s">
        <v>75</v>
      </c>
    </row>
    <row r="36" spans="1:16" ht="30" hidden="1" customHeight="1" x14ac:dyDescent="0.25">
      <c r="A36" s="80" t="s">
        <v>36</v>
      </c>
      <c r="B36" s="112">
        <v>0</v>
      </c>
      <c r="C36" s="110"/>
      <c r="D36" s="91" t="s">
        <v>81</v>
      </c>
      <c r="E36" s="2"/>
      <c r="F36" s="84"/>
    </row>
    <row r="37" spans="1:16" ht="30" hidden="1" customHeight="1" x14ac:dyDescent="0.25">
      <c r="A37" s="80" t="s">
        <v>37</v>
      </c>
      <c r="B37" s="112">
        <v>0</v>
      </c>
      <c r="C37" s="110"/>
      <c r="D37" s="91" t="s">
        <v>81</v>
      </c>
      <c r="E37" s="2"/>
      <c r="F37" s="84"/>
    </row>
    <row r="38" spans="1:16" ht="30" hidden="1" customHeight="1" x14ac:dyDescent="0.25">
      <c r="A38" s="80" t="s">
        <v>38</v>
      </c>
      <c r="B38" s="112">
        <v>5.8503999999999995E-3</v>
      </c>
      <c r="C38" s="110"/>
      <c r="D38" s="91" t="s">
        <v>81</v>
      </c>
      <c r="E38" s="2"/>
      <c r="F38" s="84"/>
    </row>
    <row r="39" spans="1:16" ht="30" hidden="1" customHeight="1" x14ac:dyDescent="0.25">
      <c r="A39" s="80" t="s">
        <v>39</v>
      </c>
      <c r="B39" s="112">
        <v>-2.2372934873156697E-2</v>
      </c>
      <c r="C39" s="110"/>
      <c r="D39" s="91">
        <v>-1</v>
      </c>
      <c r="E39" s="2"/>
      <c r="F39" s="82"/>
    </row>
    <row r="40" spans="1:16" ht="30" hidden="1" customHeight="1" x14ac:dyDescent="0.25">
      <c r="A40" s="80" t="s">
        <v>55</v>
      </c>
      <c r="B40" s="112">
        <v>0</v>
      </c>
      <c r="C40" s="110"/>
      <c r="D40" s="91" t="s">
        <v>81</v>
      </c>
      <c r="E40" s="2"/>
      <c r="F40" s="84"/>
    </row>
    <row r="41" spans="1:16" ht="30" customHeight="1" x14ac:dyDescent="0.25">
      <c r="A41" s="80" t="s">
        <v>42</v>
      </c>
      <c r="B41" s="112">
        <v>-77.336208412043007</v>
      </c>
      <c r="C41" s="109"/>
      <c r="D41" s="91">
        <v>-1</v>
      </c>
      <c r="E41" s="92"/>
      <c r="F41" s="83" t="s">
        <v>98</v>
      </c>
      <c r="G41" s="77"/>
      <c r="H41" s="77"/>
      <c r="I41" s="77"/>
      <c r="J41" s="77"/>
      <c r="K41" s="77"/>
      <c r="L41" s="77"/>
      <c r="M41" s="77"/>
      <c r="N41" s="77"/>
      <c r="O41" s="77"/>
      <c r="P41" s="77"/>
    </row>
    <row r="42" spans="1:16" ht="30" hidden="1" customHeight="1" x14ac:dyDescent="0.25">
      <c r="A42" s="80" t="s">
        <v>43</v>
      </c>
      <c r="B42" s="112">
        <v>0</v>
      </c>
      <c r="C42" s="109"/>
      <c r="D42" s="91" t="s">
        <v>81</v>
      </c>
      <c r="E42" s="92"/>
      <c r="F42" s="83"/>
      <c r="G42" s="77"/>
      <c r="H42" s="77"/>
      <c r="I42" s="77"/>
      <c r="J42" s="77"/>
      <c r="K42" s="77"/>
      <c r="L42" s="77"/>
      <c r="M42" s="77"/>
      <c r="N42" s="77"/>
      <c r="O42" s="77"/>
      <c r="P42" s="77"/>
    </row>
    <row r="43" spans="1:16" ht="30" customHeight="1" x14ac:dyDescent="0.25">
      <c r="A43" s="80" t="s">
        <v>44</v>
      </c>
      <c r="B43" s="112">
        <v>9.4140671804168399</v>
      </c>
      <c r="C43" s="109"/>
      <c r="D43" s="91">
        <v>0.34667982025582211</v>
      </c>
      <c r="E43" s="92"/>
      <c r="F43" s="83" t="s">
        <v>76</v>
      </c>
      <c r="G43" s="77"/>
      <c r="H43" s="77"/>
      <c r="I43" s="77"/>
      <c r="J43" s="77"/>
      <c r="K43" s="77"/>
      <c r="L43" s="77"/>
      <c r="M43" s="77"/>
      <c r="N43" s="77"/>
      <c r="O43" s="77"/>
      <c r="P43" s="77"/>
    </row>
    <row r="44" spans="1:16" ht="30" hidden="1" customHeight="1" x14ac:dyDescent="0.25">
      <c r="A44" s="80" t="s">
        <v>67</v>
      </c>
      <c r="B44" s="112">
        <f>'JAN-NOV Cons Subsidies-CASH'!$U$74</f>
        <v>0</v>
      </c>
      <c r="C44" s="109"/>
      <c r="D44" s="91" t="str">
        <f>IF(ISERROR('JAN-NOV Cons Subsidies-CASH'!$U$74/'JAN-NOV Cons Subsidies-CASH'!$S$74),"HIDE ",IF('JAN-NOV Cons Subsidies-CASH'!$U$74/'JAN-NOV Cons Subsidies-CASH'!$S$74=0,"HIDE ",IF('JAN-NOV Cons Subsidies-CASH'!$U$74/'JAN-NOV Cons Subsidies-CASH'!$S$74&gt;1,"&gt; 100%",IF('JAN-NOV Cons Subsidies-CASH'!$U$74/'JAN-NOV Cons Subsidies-CASH'!$S$74&lt;-1,"&gt; (100%)",'JAN-NOV Cons Subsidies-CASH'!$U$74/'JAN-NOV Cons Subsidies-CASH'!$S$74))))</f>
        <v xml:space="preserve">HIDE </v>
      </c>
      <c r="E44" s="92"/>
      <c r="F44" s="83"/>
      <c r="G44" s="77"/>
      <c r="H44" s="77"/>
      <c r="I44" s="77"/>
      <c r="J44" s="77"/>
      <c r="K44" s="77"/>
      <c r="L44" s="77"/>
      <c r="M44" s="77"/>
      <c r="N44" s="77"/>
      <c r="O44" s="77"/>
      <c r="P44" s="77"/>
    </row>
    <row r="45" spans="1:16" ht="6" customHeight="1" thickBot="1" x14ac:dyDescent="0.3">
      <c r="A45" s="85"/>
      <c r="B45" s="94"/>
      <c r="C45" s="86"/>
      <c r="D45" s="94"/>
      <c r="E45" s="93"/>
      <c r="F45" s="87"/>
      <c r="G45" s="77"/>
      <c r="H45" s="77"/>
      <c r="I45" s="77"/>
      <c r="J45" s="77"/>
      <c r="K45" s="77"/>
      <c r="L45" s="77"/>
      <c r="M45" s="77"/>
      <c r="N45" s="77"/>
      <c r="O45" s="77"/>
      <c r="P45" s="77"/>
    </row>
    <row r="46" spans="1:16" ht="30" customHeight="1" x14ac:dyDescent="0.35">
      <c r="A46" s="208" t="s">
        <v>107</v>
      </c>
      <c r="B46" s="208"/>
      <c r="C46" s="208"/>
      <c r="D46" s="208"/>
      <c r="E46" s="208"/>
      <c r="F46" s="208"/>
    </row>
    <row r="47" spans="1:16" ht="12" customHeight="1" thickBot="1" x14ac:dyDescent="0.3">
      <c r="A47" s="89"/>
      <c r="B47" s="89"/>
      <c r="C47" s="89"/>
      <c r="D47" s="89"/>
      <c r="E47" s="89"/>
      <c r="F47" s="89"/>
    </row>
    <row r="48" spans="1:16" ht="17.25" customHeight="1" x14ac:dyDescent="0.25">
      <c r="A48" s="205" t="s">
        <v>69</v>
      </c>
      <c r="B48" s="209" t="s">
        <v>61</v>
      </c>
      <c r="C48" s="210">
        <v>0</v>
      </c>
      <c r="D48" s="192" t="s">
        <v>59</v>
      </c>
      <c r="E48" s="193">
        <v>0</v>
      </c>
      <c r="F48" s="196" t="s">
        <v>60</v>
      </c>
    </row>
    <row r="49" spans="1:6" ht="17.25" customHeight="1" x14ac:dyDescent="0.25">
      <c r="A49" s="206"/>
      <c r="B49" s="211"/>
      <c r="C49" s="212"/>
      <c r="D49" s="194"/>
      <c r="E49" s="195"/>
      <c r="F49" s="197"/>
    </row>
    <row r="50" spans="1:6" ht="15.75" customHeight="1" x14ac:dyDescent="0.25">
      <c r="A50" s="78"/>
      <c r="B50" s="181"/>
      <c r="C50" s="182"/>
      <c r="D50" s="183"/>
      <c r="E50" s="184"/>
      <c r="F50" s="79"/>
    </row>
    <row r="51" spans="1:6" s="77" customFormat="1" ht="30" hidden="1" customHeight="1" x14ac:dyDescent="0.25">
      <c r="A51" s="80" t="str">
        <f>'JAN-NOV Cons Subsidies-CASH'!$B$92</f>
        <v>Metropolitan Mass Transportation Operating Assistance (MMTOA)</v>
      </c>
      <c r="B51" s="111">
        <f>'JAN-NOV Cons Subsidies-CASH'!$U$92</f>
        <v>0</v>
      </c>
      <c r="C51" s="113"/>
      <c r="D51" s="91" t="str">
        <f>IF(ISERROR('JAN-NOV Cons Subsidies-CASH'!$U$92/'JAN-NOV Cons Subsidies-CASH'!$S$92),"HIDE ",IF('JAN-NOV Cons Subsidies-CASH'!$U$92/'JAN-NOV Cons Subsidies-CASH'!$S$92=0,"HIDE ",IF('JAN-NOV Cons Subsidies-CASH'!$U$92/'JAN-NOV Cons Subsidies-CASH'!$S$92&gt;1,"&gt; 100%",IF('JAN-NOV Cons Subsidies-CASH'!$U$92/'JAN-NOV Cons Subsidies-CASH'!$S$92&lt;-1,"&gt; (100%)",'JAN-NOV Cons Subsidies-CASH'!$U$92/'JAN-NOV Cons Subsidies-CASH'!$S$92))))</f>
        <v xml:space="preserve">HIDE </v>
      </c>
      <c r="E51" s="92"/>
      <c r="F51" s="82"/>
    </row>
    <row r="52" spans="1:6" s="77" customFormat="1" ht="30" customHeight="1" x14ac:dyDescent="0.25">
      <c r="A52" s="80" t="s">
        <v>3</v>
      </c>
      <c r="B52" s="111">
        <v>5.4088099890968167</v>
      </c>
      <c r="C52" s="113"/>
      <c r="D52" s="91">
        <v>0.10111590316076968</v>
      </c>
      <c r="E52" s="92"/>
      <c r="F52" s="82" t="s">
        <v>79</v>
      </c>
    </row>
    <row r="53" spans="1:6" s="77" customFormat="1" ht="30" customHeight="1" x14ac:dyDescent="0.25">
      <c r="A53" s="80" t="s">
        <v>62</v>
      </c>
      <c r="B53" s="111">
        <v>15.349160836615233</v>
      </c>
      <c r="C53" s="113"/>
      <c r="D53" s="91">
        <v>0.91289416472818152</v>
      </c>
      <c r="E53" s="92"/>
      <c r="F53" s="82" t="s">
        <v>79</v>
      </c>
    </row>
    <row r="54" spans="1:6" s="77" customFormat="1" ht="30" customHeight="1" x14ac:dyDescent="0.25">
      <c r="A54" s="80" t="s">
        <v>63</v>
      </c>
      <c r="B54" s="111">
        <v>11.683136088136681</v>
      </c>
      <c r="C54" s="113"/>
      <c r="D54" s="91" t="s">
        <v>101</v>
      </c>
      <c r="E54" s="92"/>
      <c r="F54" s="82" t="s">
        <v>79</v>
      </c>
    </row>
    <row r="55" spans="1:6" s="77" customFormat="1" ht="30" hidden="1" customHeight="1" x14ac:dyDescent="0.25">
      <c r="A55" s="80" t="s">
        <v>6</v>
      </c>
      <c r="B55" s="111">
        <v>0</v>
      </c>
      <c r="C55" s="113"/>
      <c r="D55" s="91" t="s">
        <v>81</v>
      </c>
      <c r="E55" s="92"/>
      <c r="F55" s="82"/>
    </row>
    <row r="56" spans="1:6" s="77" customFormat="1" ht="30" customHeight="1" x14ac:dyDescent="0.25">
      <c r="A56" s="80" t="s">
        <v>7</v>
      </c>
      <c r="B56" s="111">
        <v>9.54403961842036</v>
      </c>
      <c r="C56" s="113"/>
      <c r="D56" s="91">
        <v>0.35848802073620112</v>
      </c>
      <c r="E56" s="92"/>
      <c r="F56" s="82" t="s">
        <v>79</v>
      </c>
    </row>
    <row r="57" spans="1:6" s="77" customFormat="1" ht="30" customHeight="1" x14ac:dyDescent="0.25">
      <c r="A57" s="80" t="s">
        <v>12</v>
      </c>
      <c r="B57" s="111">
        <v>27.288438708689132</v>
      </c>
      <c r="C57" s="113"/>
      <c r="D57" s="91" t="s">
        <v>101</v>
      </c>
      <c r="E57" s="92"/>
      <c r="F57" s="82" t="s">
        <v>79</v>
      </c>
    </row>
    <row r="58" spans="1:6" s="77" customFormat="1" ht="30" hidden="1" customHeight="1" x14ac:dyDescent="0.25">
      <c r="A58" s="80" t="s">
        <v>65</v>
      </c>
      <c r="B58" s="111">
        <v>0</v>
      </c>
      <c r="C58" s="113"/>
      <c r="D58" s="91" t="s">
        <v>81</v>
      </c>
      <c r="E58" s="92"/>
      <c r="F58" s="82"/>
    </row>
    <row r="59" spans="1:6" s="77" customFormat="1" ht="30" hidden="1" customHeight="1" x14ac:dyDescent="0.25">
      <c r="A59" s="80" t="s">
        <v>14</v>
      </c>
      <c r="B59" s="111">
        <v>8.4557429999999989E-2</v>
      </c>
      <c r="C59" s="113"/>
      <c r="D59" s="91" t="s">
        <v>81</v>
      </c>
      <c r="E59" s="92"/>
      <c r="F59" s="82"/>
    </row>
    <row r="60" spans="1:6" s="77" customFormat="1" ht="30" customHeight="1" x14ac:dyDescent="0.25">
      <c r="A60" s="80" t="s">
        <v>19</v>
      </c>
      <c r="B60" s="112">
        <v>-8.068531290000001</v>
      </c>
      <c r="C60" s="113"/>
      <c r="D60" s="91">
        <v>-0.36017374917835754</v>
      </c>
      <c r="E60" s="92"/>
      <c r="F60" s="82" t="s">
        <v>79</v>
      </c>
    </row>
    <row r="61" spans="1:6" s="77" customFormat="1" ht="30" hidden="1" customHeight="1" x14ac:dyDescent="0.25">
      <c r="A61" s="80" t="s">
        <v>20</v>
      </c>
      <c r="B61" s="112">
        <v>0</v>
      </c>
      <c r="C61" s="113"/>
      <c r="D61" s="91" t="s">
        <v>81</v>
      </c>
      <c r="E61" s="92"/>
      <c r="F61" s="82"/>
    </row>
    <row r="62" spans="1:6" s="77" customFormat="1" ht="30" hidden="1" customHeight="1" x14ac:dyDescent="0.25">
      <c r="A62" s="80" t="s">
        <v>21</v>
      </c>
      <c r="B62" s="112">
        <v>0</v>
      </c>
      <c r="C62" s="113"/>
      <c r="D62" s="91" t="s">
        <v>81</v>
      </c>
      <c r="E62" s="92"/>
      <c r="F62" s="82"/>
    </row>
    <row r="63" spans="1:6" s="77" customFormat="1" ht="30" hidden="1" customHeight="1" x14ac:dyDescent="0.25">
      <c r="A63" s="80" t="s">
        <v>22</v>
      </c>
      <c r="B63" s="112">
        <v>0.69521816000000003</v>
      </c>
      <c r="C63" s="113"/>
      <c r="D63" s="91" t="s">
        <v>81</v>
      </c>
      <c r="E63" s="92"/>
      <c r="F63" s="82"/>
    </row>
    <row r="64" spans="1:6" s="77" customFormat="1" ht="30" hidden="1" customHeight="1" x14ac:dyDescent="0.25">
      <c r="A64" s="80" t="s">
        <v>23</v>
      </c>
      <c r="B64" s="112">
        <v>0</v>
      </c>
      <c r="C64" s="113"/>
      <c r="D64" s="91" t="s">
        <v>81</v>
      </c>
      <c r="E64" s="92"/>
      <c r="F64" s="82"/>
    </row>
    <row r="65" spans="1:16" s="77" customFormat="1" ht="30" hidden="1" customHeight="1" x14ac:dyDescent="0.25">
      <c r="A65" s="80" t="s">
        <v>17</v>
      </c>
      <c r="B65" s="112">
        <v>0</v>
      </c>
      <c r="C65" s="113"/>
      <c r="D65" s="91" t="s">
        <v>81</v>
      </c>
      <c r="E65" s="92"/>
      <c r="F65" s="82"/>
    </row>
    <row r="66" spans="1:16" s="77" customFormat="1" ht="30" customHeight="1" x14ac:dyDescent="0.25">
      <c r="A66" s="80" t="s">
        <v>25</v>
      </c>
      <c r="B66" s="112">
        <v>-15.478021738684919</v>
      </c>
      <c r="C66" s="113"/>
      <c r="D66" s="91">
        <v>-1</v>
      </c>
      <c r="E66" s="92"/>
      <c r="F66" s="82" t="s">
        <v>79</v>
      </c>
    </row>
    <row r="67" spans="1:16" s="77" customFormat="1" ht="30" customHeight="1" x14ac:dyDescent="0.25">
      <c r="A67" s="80" t="s">
        <v>26</v>
      </c>
      <c r="B67" s="112">
        <v>-14.068207142499999</v>
      </c>
      <c r="C67" s="113"/>
      <c r="D67" s="91">
        <v>-0.49825641991259029</v>
      </c>
      <c r="E67" s="92"/>
      <c r="F67" s="163" t="s">
        <v>79</v>
      </c>
    </row>
    <row r="68" spans="1:16" s="77" customFormat="1" ht="30" customHeight="1" x14ac:dyDescent="0.25">
      <c r="A68" s="80" t="s">
        <v>27</v>
      </c>
      <c r="B68" s="112">
        <v>-14.16666667</v>
      </c>
      <c r="C68" s="113"/>
      <c r="D68" s="91">
        <v>-1</v>
      </c>
      <c r="E68" s="92"/>
      <c r="F68" s="163" t="s">
        <v>79</v>
      </c>
    </row>
    <row r="69" spans="1:16" s="77" customFormat="1" ht="30" hidden="1" customHeight="1" x14ac:dyDescent="0.25">
      <c r="A69" s="80" t="s">
        <v>29</v>
      </c>
      <c r="B69" s="112">
        <v>0</v>
      </c>
      <c r="C69" s="114"/>
      <c r="D69" s="91" t="s">
        <v>81</v>
      </c>
      <c r="E69" s="92"/>
      <c r="F69" s="83"/>
    </row>
    <row r="70" spans="1:16" s="77" customFormat="1" ht="30" customHeight="1" x14ac:dyDescent="0.25">
      <c r="A70" s="80" t="s">
        <v>31</v>
      </c>
      <c r="B70" s="112">
        <v>0.37442559999999997</v>
      </c>
      <c r="C70" s="114"/>
      <c r="D70" s="91">
        <v>1</v>
      </c>
      <c r="E70" s="92"/>
      <c r="F70" s="83" t="s">
        <v>79</v>
      </c>
    </row>
    <row r="71" spans="1:16" s="77" customFormat="1" ht="30" customHeight="1" x14ac:dyDescent="0.25">
      <c r="A71" s="80" t="s">
        <v>32</v>
      </c>
      <c r="B71" s="112">
        <v>4.6334999999999997</v>
      </c>
      <c r="C71" s="114"/>
      <c r="D71" s="91">
        <v>1</v>
      </c>
      <c r="E71" s="92"/>
      <c r="F71" s="83" t="s">
        <v>79</v>
      </c>
    </row>
    <row r="72" spans="1:16" s="77" customFormat="1" ht="30" customHeight="1" x14ac:dyDescent="0.25">
      <c r="A72" s="80" t="s">
        <v>33</v>
      </c>
      <c r="B72" s="112">
        <v>0.752</v>
      </c>
      <c r="C72" s="114"/>
      <c r="D72" s="91">
        <v>1</v>
      </c>
      <c r="E72" s="92"/>
      <c r="F72" s="83" t="s">
        <v>79</v>
      </c>
    </row>
    <row r="73" spans="1:16" s="77" customFormat="1" ht="30" hidden="1" customHeight="1" x14ac:dyDescent="0.25">
      <c r="A73" s="80" t="s">
        <v>34</v>
      </c>
      <c r="B73" s="112">
        <v>0</v>
      </c>
      <c r="C73" s="114"/>
      <c r="D73" s="91" t="s">
        <v>81</v>
      </c>
      <c r="E73" s="92"/>
      <c r="F73" s="83"/>
    </row>
    <row r="74" spans="1:16" s="77" customFormat="1" ht="30" customHeight="1" x14ac:dyDescent="0.25">
      <c r="A74" s="80" t="s">
        <v>35</v>
      </c>
      <c r="B74" s="112">
        <v>7.6055199999999989E-2</v>
      </c>
      <c r="C74" s="114"/>
      <c r="D74" s="91">
        <v>1</v>
      </c>
      <c r="E74" s="92"/>
      <c r="F74" s="83" t="s">
        <v>79</v>
      </c>
    </row>
    <row r="75" spans="1:16" ht="30" hidden="1" customHeight="1" x14ac:dyDescent="0.25">
      <c r="A75" s="80" t="s">
        <v>36</v>
      </c>
      <c r="B75" s="112">
        <v>0</v>
      </c>
      <c r="C75" s="115"/>
      <c r="D75" s="91" t="s">
        <v>81</v>
      </c>
      <c r="E75" s="2"/>
      <c r="F75" s="83"/>
    </row>
    <row r="76" spans="1:16" ht="30" hidden="1" customHeight="1" x14ac:dyDescent="0.25">
      <c r="A76" s="80" t="s">
        <v>37</v>
      </c>
      <c r="B76" s="112">
        <v>0</v>
      </c>
      <c r="C76" s="115"/>
      <c r="D76" s="91" t="s">
        <v>81</v>
      </c>
      <c r="E76" s="2"/>
      <c r="F76" s="83"/>
    </row>
    <row r="77" spans="1:16" ht="30" hidden="1" customHeight="1" x14ac:dyDescent="0.25">
      <c r="A77" s="80" t="s">
        <v>38</v>
      </c>
      <c r="B77" s="112">
        <v>5.8503999999999995E-3</v>
      </c>
      <c r="C77" s="115"/>
      <c r="D77" s="91" t="s">
        <v>81</v>
      </c>
      <c r="E77" s="2"/>
      <c r="F77" s="83"/>
    </row>
    <row r="78" spans="1:16" ht="30" hidden="1" customHeight="1" x14ac:dyDescent="0.25">
      <c r="A78" s="80" t="s">
        <v>39</v>
      </c>
      <c r="B78" s="112">
        <v>-2.2372934873156697E-2</v>
      </c>
      <c r="C78" s="115"/>
      <c r="D78" s="91">
        <v>-1</v>
      </c>
      <c r="E78" s="2"/>
      <c r="F78" s="83"/>
    </row>
    <row r="79" spans="1:16" ht="30" hidden="1" customHeight="1" x14ac:dyDescent="0.25">
      <c r="A79" s="80" t="s">
        <v>55</v>
      </c>
      <c r="B79" s="112">
        <v>0</v>
      </c>
      <c r="C79" s="115"/>
      <c r="D79" s="91" t="s">
        <v>81</v>
      </c>
      <c r="E79" s="2"/>
      <c r="F79" s="84"/>
      <c r="J79" s="77"/>
      <c r="K79" s="77"/>
      <c r="L79" s="77"/>
      <c r="M79" s="77"/>
      <c r="N79" s="77"/>
      <c r="O79" s="77"/>
      <c r="P79" s="77"/>
    </row>
    <row r="80" spans="1:16" ht="30" customHeight="1" x14ac:dyDescent="0.25">
      <c r="A80" s="80" t="s">
        <v>42</v>
      </c>
      <c r="B80" s="112">
        <v>-77.336208412043007</v>
      </c>
      <c r="C80" s="114"/>
      <c r="D80" s="91">
        <v>-1</v>
      </c>
      <c r="E80" s="92"/>
      <c r="F80" s="83" t="s">
        <v>79</v>
      </c>
      <c r="G80" s="77"/>
      <c r="H80" s="77"/>
      <c r="I80" s="77"/>
      <c r="J80" s="77"/>
      <c r="K80" s="77"/>
      <c r="L80" s="77"/>
      <c r="M80" s="77"/>
      <c r="N80" s="77"/>
      <c r="O80" s="77"/>
      <c r="P80" s="77"/>
    </row>
    <row r="81" spans="1:16" ht="30" hidden="1" customHeight="1" x14ac:dyDescent="0.25">
      <c r="A81" s="80" t="s">
        <v>43</v>
      </c>
      <c r="B81" s="112">
        <v>0</v>
      </c>
      <c r="C81" s="114"/>
      <c r="D81" s="91" t="s">
        <v>81</v>
      </c>
      <c r="E81" s="92"/>
      <c r="F81" s="83"/>
      <c r="G81" s="77"/>
      <c r="H81" s="77"/>
      <c r="I81" s="77"/>
      <c r="J81" s="77"/>
      <c r="K81" s="77"/>
      <c r="L81" s="77"/>
      <c r="M81" s="77"/>
      <c r="N81" s="77"/>
      <c r="O81" s="77"/>
      <c r="P81" s="77"/>
    </row>
    <row r="82" spans="1:16" ht="30" customHeight="1" x14ac:dyDescent="0.25">
      <c r="A82" s="80" t="s">
        <v>44</v>
      </c>
      <c r="B82" s="112">
        <v>9.4140671804168399</v>
      </c>
      <c r="C82" s="114"/>
      <c r="D82" s="91">
        <v>0.34667982025582211</v>
      </c>
      <c r="E82" s="92"/>
      <c r="F82" s="83" t="s">
        <v>79</v>
      </c>
      <c r="G82" s="77"/>
      <c r="H82" s="77"/>
      <c r="I82" s="77"/>
      <c r="J82" s="77"/>
      <c r="K82" s="77"/>
      <c r="L82" s="77"/>
      <c r="M82" s="77"/>
      <c r="N82" s="77"/>
      <c r="O82" s="77"/>
      <c r="P82" s="77"/>
    </row>
    <row r="83" spans="1:16" ht="30" hidden="1" customHeight="1" x14ac:dyDescent="0.25">
      <c r="A83" s="80" t="str">
        <f>'JAN-NOV Cons Subsidies-CASH'!$B$153</f>
        <v>B&amp;T Operating Surplus TransUer</v>
      </c>
      <c r="B83" s="141">
        <v>0</v>
      </c>
      <c r="C83" s="92"/>
      <c r="D83" s="91" t="s">
        <v>81</v>
      </c>
      <c r="E83" s="92"/>
      <c r="F83" s="83"/>
      <c r="G83" s="77"/>
      <c r="H83" s="77"/>
      <c r="I83" s="77"/>
    </row>
    <row r="84" spans="1:16" ht="5.25" customHeight="1" thickBot="1" x14ac:dyDescent="0.3">
      <c r="A84" s="88"/>
      <c r="B84" s="95"/>
      <c r="C84" s="96"/>
      <c r="D84" s="95"/>
      <c r="E84" s="96"/>
      <c r="F84" s="90"/>
    </row>
    <row r="125" hidden="1" x14ac:dyDescent="0.25"/>
    <row r="126" hidden="1" x14ac:dyDescent="0.25"/>
    <row r="127" hidden="1" x14ac:dyDescent="0.25"/>
    <row r="128" hidden="1" x14ac:dyDescent="0.25"/>
  </sheetData>
  <mergeCells count="20">
    <mergeCell ref="B50:C50"/>
    <mergeCell ref="D50:E50"/>
    <mergeCell ref="A2:F2"/>
    <mergeCell ref="A3:F3"/>
    <mergeCell ref="A4:F4"/>
    <mergeCell ref="A5:F5"/>
    <mergeCell ref="A7:F7"/>
    <mergeCell ref="B11:C11"/>
    <mergeCell ref="D11:E11"/>
    <mergeCell ref="A46:F46"/>
    <mergeCell ref="A48:A49"/>
    <mergeCell ref="B48:C49"/>
    <mergeCell ref="D48:E49"/>
    <mergeCell ref="F48:F49"/>
    <mergeCell ref="A1:F1"/>
    <mergeCell ref="A6:F6"/>
    <mergeCell ref="A9:A10"/>
    <mergeCell ref="B9:C10"/>
    <mergeCell ref="D9:E10"/>
    <mergeCell ref="F9:F10"/>
  </mergeCells>
  <conditionalFormatting sqref="A9:B9 D9 A10">
    <cfRule type="cellIs" dxfId="34" priority="3734" operator="equal">
      <formula>"Hide No Variance"</formula>
    </cfRule>
  </conditionalFormatting>
  <conditionalFormatting sqref="B12:B18">
    <cfRule type="cellIs" dxfId="33" priority="3733" operator="equal">
      <formula>"HIDE "</formula>
    </cfRule>
  </conditionalFormatting>
  <conditionalFormatting sqref="B19:B20">
    <cfRule type="cellIs" dxfId="32" priority="3689" operator="equal">
      <formula>"HIDE "</formula>
    </cfRule>
  </conditionalFormatting>
  <conditionalFormatting sqref="D12:D24 D41:D45 D26:D39">
    <cfRule type="cellIs" dxfId="31" priority="2483" operator="equal">
      <formula>"HIDE "</formula>
    </cfRule>
  </conditionalFormatting>
  <conditionalFormatting sqref="B22:B24 E22:E24">
    <cfRule type="cellIs" dxfId="30" priority="3688" operator="equal">
      <formula>"HIDE "</formula>
    </cfRule>
  </conditionalFormatting>
  <conditionalFormatting sqref="B26 E26">
    <cfRule type="cellIs" dxfId="29" priority="3613" operator="equal">
      <formula>"HIDE "</formula>
    </cfRule>
  </conditionalFormatting>
  <conditionalFormatting sqref="B27:B29 E27:E29">
    <cfRule type="cellIs" dxfId="28" priority="3538" operator="equal">
      <formula>"HIDE "</formula>
    </cfRule>
  </conditionalFormatting>
  <conditionalFormatting sqref="B30">
    <cfRule type="cellIs" dxfId="27" priority="3463" operator="equal">
      <formula>"HIDE "</formula>
    </cfRule>
  </conditionalFormatting>
  <conditionalFormatting sqref="B31:B38">
    <cfRule type="cellIs" dxfId="26" priority="3462" operator="equal">
      <formula>"HIDE "</formula>
    </cfRule>
  </conditionalFormatting>
  <conditionalFormatting sqref="B39">
    <cfRule type="cellIs" dxfId="25" priority="3387" operator="equal">
      <formula>"HIDE "</formula>
    </cfRule>
  </conditionalFormatting>
  <conditionalFormatting sqref="B41">
    <cfRule type="cellIs" dxfId="24" priority="3386" operator="equal">
      <formula>"HIDE "</formula>
    </cfRule>
  </conditionalFormatting>
  <conditionalFormatting sqref="B42:B43">
    <cfRule type="cellIs" dxfId="23" priority="3385" operator="equal">
      <formula>"HIDE "</formula>
    </cfRule>
  </conditionalFormatting>
  <conditionalFormatting sqref="B44">
    <cfRule type="cellIs" dxfId="22" priority="3088" operator="equal">
      <formula>"HIDE "</formula>
    </cfRule>
  </conditionalFormatting>
  <conditionalFormatting sqref="A48:B48 D48 A49">
    <cfRule type="cellIs" dxfId="21" priority="3087" operator="equal">
      <formula>"Hide No Variance"</formula>
    </cfRule>
  </conditionalFormatting>
  <conditionalFormatting sqref="D50:E50">
    <cfRule type="cellIs" dxfId="20" priority="3086" operator="equal">
      <formula>"HIDE "</formula>
    </cfRule>
  </conditionalFormatting>
  <conditionalFormatting sqref="D40">
    <cfRule type="cellIs" dxfId="19" priority="2322" operator="equal">
      <formula>"HIDE "</formula>
    </cfRule>
  </conditionalFormatting>
  <conditionalFormatting sqref="B40">
    <cfRule type="cellIs" dxfId="18" priority="2397" operator="equal">
      <formula>"HIDE "</formula>
    </cfRule>
  </conditionalFormatting>
  <conditionalFormatting sqref="B51:B57">
    <cfRule type="cellIs" dxfId="17" priority="875" operator="equal">
      <formula>"HIDE "</formula>
    </cfRule>
  </conditionalFormatting>
  <conditionalFormatting sqref="B58:B59">
    <cfRule type="cellIs" dxfId="16" priority="831" operator="equal">
      <formula>"HIDE "</formula>
    </cfRule>
  </conditionalFormatting>
  <conditionalFormatting sqref="D51:D63 D80:D83 D65:D78">
    <cfRule type="cellIs" dxfId="15" priority="229" operator="equal">
      <formula>"HIDE "</formula>
    </cfRule>
  </conditionalFormatting>
  <conditionalFormatting sqref="B61:B63 E61:E63">
    <cfRule type="cellIs" dxfId="14" priority="830" operator="equal">
      <formula>"HIDE "</formula>
    </cfRule>
  </conditionalFormatting>
  <conditionalFormatting sqref="B65 E65">
    <cfRule type="cellIs" dxfId="13" priority="755" operator="equal">
      <formula>"HIDE "</formula>
    </cfRule>
  </conditionalFormatting>
  <conditionalFormatting sqref="B66:B68 E66:E68">
    <cfRule type="cellIs" dxfId="12" priority="680" operator="equal">
      <formula>"HIDE "</formula>
    </cfRule>
  </conditionalFormatting>
  <conditionalFormatting sqref="B69">
    <cfRule type="cellIs" dxfId="11" priority="605" operator="equal">
      <formula>"HIDE "</formula>
    </cfRule>
  </conditionalFormatting>
  <conditionalFormatting sqref="B70:B77">
    <cfRule type="cellIs" dxfId="10" priority="604" operator="equal">
      <formula>"HIDE "</formula>
    </cfRule>
  </conditionalFormatting>
  <conditionalFormatting sqref="B78">
    <cfRule type="cellIs" dxfId="9" priority="529" operator="equal">
      <formula>"HIDE "</formula>
    </cfRule>
  </conditionalFormatting>
  <conditionalFormatting sqref="B80">
    <cfRule type="cellIs" dxfId="8" priority="528" operator="equal">
      <formula>"HIDE "</formula>
    </cfRule>
  </conditionalFormatting>
  <conditionalFormatting sqref="B81:B82">
    <cfRule type="cellIs" dxfId="7" priority="527" operator="equal">
      <formula>"HIDE "</formula>
    </cfRule>
  </conditionalFormatting>
  <conditionalFormatting sqref="B83">
    <cfRule type="cellIs" dxfId="6" priority="230" operator="equal">
      <formula>"HIDE "</formula>
    </cfRule>
  </conditionalFormatting>
  <conditionalFormatting sqref="D79">
    <cfRule type="cellIs" dxfId="5" priority="153" operator="equal">
      <formula>"HIDE "</formula>
    </cfRule>
  </conditionalFormatting>
  <conditionalFormatting sqref="B79">
    <cfRule type="cellIs" dxfId="4" priority="228" operator="equal">
      <formula>"HIDE "</formula>
    </cfRule>
  </conditionalFormatting>
  <conditionalFormatting sqref="D25">
    <cfRule type="cellIs" dxfId="3" priority="77" operator="equal">
      <formula>"HIDE "</formula>
    </cfRule>
  </conditionalFormatting>
  <conditionalFormatting sqref="B25 E25">
    <cfRule type="cellIs" dxfId="2" priority="152" operator="equal">
      <formula>"HIDE "</formula>
    </cfRule>
  </conditionalFormatting>
  <conditionalFormatting sqref="D64">
    <cfRule type="cellIs" dxfId="1" priority="1" operator="equal">
      <formula>"HIDE "</formula>
    </cfRule>
  </conditionalFormatting>
  <conditionalFormatting sqref="B64 E64">
    <cfRule type="cellIs" dxfId="0" priority="76" operator="equal">
      <formula>"HIDE "</formula>
    </cfRule>
  </conditionalFormatting>
  <printOptions horizontalCentered="1"/>
  <pageMargins left="0.7" right="0.7" top="0.75" bottom="0.75" header="0.3" footer="0.3"/>
  <pageSetup scale="62" orientation="landscape" r:id="rId1"/>
  <rowBreaks count="1" manualBreakCount="1">
    <brk id="45" max="5" man="1"/>
  </rowBreaks>
  <drawing r:id="rId2"/>
  <legacyDrawing r:id="rId3"/>
  <controls>
    <mc:AlternateContent xmlns:mc="http://schemas.openxmlformats.org/markup-compatibility/2006">
      <mc:Choice Requires="x14">
        <control shapeId="9218" r:id="rId4" name="CommandButton2">
          <controlPr defaultSize="0" autoLine="0" r:id="rId5">
            <anchor moveWithCells="1">
              <from>
                <xdr:col>7</xdr:col>
                <xdr:colOff>19050</xdr:colOff>
                <xdr:row>5</xdr:row>
                <xdr:rowOff>123825</xdr:rowOff>
              </from>
              <to>
                <xdr:col>8</xdr:col>
                <xdr:colOff>933450</xdr:colOff>
                <xdr:row>7</xdr:row>
                <xdr:rowOff>95250</xdr:rowOff>
              </to>
            </anchor>
          </controlPr>
        </control>
      </mc:Choice>
      <mc:Fallback>
        <control shapeId="9218" r:id="rId4" name="CommandButton2"/>
      </mc:Fallback>
    </mc:AlternateContent>
    <mc:AlternateContent xmlns:mc="http://schemas.openxmlformats.org/markup-compatibility/2006">
      <mc:Choice Requires="x14">
        <control shapeId="9217" r:id="rId6" name="CommandButton1">
          <controlPr defaultSize="0" autoLine="0" r:id="rId7">
            <anchor moveWithCells="1">
              <from>
                <xdr:col>7</xdr:col>
                <xdr:colOff>19050</xdr:colOff>
                <xdr:row>2</xdr:row>
                <xdr:rowOff>257175</xdr:rowOff>
              </from>
              <to>
                <xdr:col>8</xdr:col>
                <xdr:colOff>942975</xdr:colOff>
                <xdr:row>4</xdr:row>
                <xdr:rowOff>219075</xdr:rowOff>
              </to>
            </anchor>
          </controlPr>
        </control>
      </mc:Choice>
      <mc:Fallback>
        <control shapeId="9217" r:id="rId6" name="CommandButton1"/>
      </mc:Fallback>
    </mc:AlternateContent>
    <mc:AlternateContent xmlns:mc="http://schemas.openxmlformats.org/markup-compatibility/2006">
      <mc:Choice Requires="x14">
        <control shapeId="9221" r:id="rId8" name="Button 5">
          <controlPr defaultSize="0" print="0" autoFill="0" autoPict="0" macro="[0]!Macro10">
            <anchor moveWithCells="1" sizeWithCells="1">
              <from>
                <xdr:col>7</xdr:col>
                <xdr:colOff>9525</xdr:colOff>
                <xdr:row>0</xdr:row>
                <xdr:rowOff>171450</xdr:rowOff>
              </from>
              <to>
                <xdr:col>8</xdr:col>
                <xdr:colOff>962025</xdr:colOff>
                <xdr:row>2</xdr:row>
                <xdr:rowOff>95250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JAN-NOV Cons Subsidies-ACCRUAL</vt:lpstr>
      <vt:lpstr>JAN-NOV Variance Expl-ACCRUAL</vt:lpstr>
      <vt:lpstr>JAN-NOV Cons Subsidies-CASH</vt:lpstr>
      <vt:lpstr>JAN-NOV Variance Expl-CASH</vt:lpstr>
      <vt:lpstr>'JAN-NOV Cons Subsidies-ACCRUAL'!Print_Area</vt:lpstr>
      <vt:lpstr>'JAN-NOV Cons Subsidies-CASH'!Print_Area</vt:lpstr>
      <vt:lpstr>'JAN-NOV Variance Expl-ACCRUAL'!Print_Area</vt:lpstr>
      <vt:lpstr>'JAN-NOV Variance Expl-CASH'!Print_Area</vt:lpstr>
      <vt:lpstr>'JAN-NOV Variance Expl-CASH'!Print_Titles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Dedonno, Katherine</dc:creator>
  <cp:lastModifiedBy>Simon, Avoline</cp:lastModifiedBy>
  <cp:lastPrinted>2021-02-15T21:01:39Z</cp:lastPrinted>
  <dcterms:created xsi:type="dcterms:W3CDTF">2019-09-09T16:24:34Z</dcterms:created>
  <dcterms:modified xsi:type="dcterms:W3CDTF">2021-02-15T22:43:00Z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