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\REPORTS\ANNUAL\actual\Annual Ridership Report\website_public\2021\"/>
    </mc:Choice>
  </mc:AlternateContent>
  <xr:revisionPtr revIDLastSave="0" documentId="13_ncr:1_{FC7B8959-E819-444C-8791-A6AEAA45DF0A}" xr6:coauthVersionLast="47" xr6:coauthVersionMax="47" xr10:uidLastSave="{00000000-0000-0000-0000-000000000000}"/>
  <bookViews>
    <workbookView xWindow="-28245" yWindow="2205" windowWidth="21600" windowHeight="11385" activeTab="1" xr2:uid="{00000000-000D-0000-FFFF-FFFF00000000}"/>
  </bookViews>
  <sheets>
    <sheet name="Weekday" sheetId="1" r:id="rId1"/>
    <sheet name="Weekend" sheetId="8" r:id="rId2"/>
    <sheet name="Total" sheetId="3" r:id="rId3"/>
    <sheet name="Footnotes" sheetId="4" r:id="rId4"/>
  </sheets>
  <definedNames>
    <definedName name="_xlnm.Print_Titles" localSheetId="2">Total!$1:$2</definedName>
    <definedName name="_xlnm.Print_Titles" localSheetId="0">Weekday!$1:$2</definedName>
    <definedName name="_xlnm.Print_Titles" localSheetId="1">Weekend!$1:$2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3" l="1"/>
  <c r="A76" i="8"/>
  <c r="J72" i="8" l="1"/>
  <c r="K72" i="8" s="1"/>
  <c r="G71" i="8"/>
  <c r="F71" i="8"/>
  <c r="E71" i="8"/>
  <c r="D71" i="8"/>
  <c r="C71" i="8"/>
  <c r="J50" i="8"/>
  <c r="K50" i="8" s="1"/>
  <c r="G49" i="8"/>
  <c r="F49" i="8"/>
  <c r="E49" i="8"/>
  <c r="D49" i="8"/>
  <c r="C49" i="8"/>
  <c r="C74" i="8" l="1"/>
  <c r="J69" i="8"/>
  <c r="K69" i="8" s="1"/>
  <c r="J67" i="8"/>
  <c r="K67" i="8" s="1"/>
  <c r="J46" i="8"/>
  <c r="K46" i="8" s="1"/>
  <c r="J30" i="8"/>
  <c r="K30" i="8" s="1"/>
  <c r="J28" i="8"/>
  <c r="K28" i="8" s="1"/>
  <c r="J15" i="8"/>
  <c r="K15" i="8" s="1"/>
  <c r="J7" i="8"/>
  <c r="K7" i="8" s="1"/>
  <c r="J65" i="8"/>
  <c r="K65" i="8" s="1"/>
  <c r="D74" i="8"/>
  <c r="E74" i="8"/>
  <c r="F74" i="8"/>
  <c r="J16" i="8" l="1"/>
  <c r="K16" i="8" s="1"/>
  <c r="J8" i="8"/>
  <c r="K8" i="8" s="1"/>
  <c r="J55" i="8"/>
  <c r="K55" i="8" s="1"/>
  <c r="J34" i="8"/>
  <c r="K34" i="8" s="1"/>
  <c r="J64" i="8"/>
  <c r="K64" i="8" s="1"/>
  <c r="J9" i="8"/>
  <c r="K9" i="8" s="1"/>
  <c r="J70" i="8"/>
  <c r="K70" i="8" s="1"/>
  <c r="J39" i="8"/>
  <c r="K39" i="8" s="1"/>
  <c r="J31" i="8"/>
  <c r="K31" i="8" s="1"/>
  <c r="J56" i="8"/>
  <c r="K56" i="8" s="1"/>
  <c r="J40" i="8"/>
  <c r="K40" i="8" s="1"/>
  <c r="J42" i="8"/>
  <c r="K42" i="8" s="1"/>
  <c r="J44" i="8"/>
  <c r="K44" i="8" s="1"/>
  <c r="J23" i="8"/>
  <c r="K23" i="8" s="1"/>
  <c r="J36" i="8"/>
  <c r="K36" i="8" s="1"/>
  <c r="J47" i="8"/>
  <c r="K47" i="8" s="1"/>
  <c r="J62" i="8"/>
  <c r="K62" i="8" s="1"/>
  <c r="J63" i="8"/>
  <c r="K63" i="8" s="1"/>
  <c r="J57" i="8"/>
  <c r="K57" i="8" s="1"/>
  <c r="J26" i="8"/>
  <c r="K26" i="8" s="1"/>
  <c r="J32" i="8"/>
  <c r="K32" i="8" s="1"/>
  <c r="J66" i="8"/>
  <c r="K66" i="8" s="1"/>
  <c r="J22" i="8"/>
  <c r="K22" i="8" s="1"/>
  <c r="J38" i="8"/>
  <c r="K38" i="8" s="1"/>
  <c r="J6" i="8"/>
  <c r="K6" i="8" s="1"/>
  <c r="J13" i="8"/>
  <c r="K13" i="8" s="1"/>
  <c r="J59" i="8"/>
  <c r="K59" i="8" s="1"/>
  <c r="J52" i="8"/>
  <c r="K52" i="8" s="1"/>
  <c r="J54" i="8"/>
  <c r="K54" i="8" s="1"/>
  <c r="J19" i="8"/>
  <c r="K19" i="8" s="1"/>
  <c r="J49" i="1"/>
  <c r="K49" i="1" s="1"/>
  <c r="J4" i="1"/>
  <c r="K4" i="1" s="1"/>
  <c r="J21" i="8"/>
  <c r="K21" i="8" s="1"/>
  <c r="J11" i="8"/>
  <c r="K11" i="8" s="1"/>
  <c r="J48" i="8"/>
  <c r="K48" i="8" s="1"/>
  <c r="J61" i="8"/>
  <c r="K61" i="8" s="1"/>
  <c r="J17" i="8"/>
  <c r="K17" i="8" s="1"/>
  <c r="J24" i="8"/>
  <c r="K24" i="8" s="1"/>
  <c r="J62" i="1"/>
  <c r="K62" i="1" s="1"/>
  <c r="J35" i="8" l="1"/>
  <c r="K35" i="8" s="1"/>
  <c r="J12" i="8"/>
  <c r="K12" i="8" s="1"/>
  <c r="J25" i="8"/>
  <c r="K25" i="8" s="1"/>
  <c r="J14" i="8"/>
  <c r="K14" i="8" s="1"/>
  <c r="J53" i="8"/>
  <c r="K53" i="8" s="1"/>
  <c r="J20" i="8"/>
  <c r="K20" i="8" s="1"/>
  <c r="J33" i="8"/>
  <c r="K33" i="8" s="1"/>
  <c r="J5" i="8"/>
  <c r="K5" i="8" s="1"/>
  <c r="J58" i="8"/>
  <c r="K58" i="8" s="1"/>
  <c r="J10" i="8"/>
  <c r="K10" i="8" s="1"/>
  <c r="J4" i="8"/>
  <c r="K4" i="8" s="1"/>
  <c r="J51" i="8"/>
  <c r="K51" i="8" s="1"/>
  <c r="J71" i="8"/>
  <c r="K71" i="8" s="1"/>
  <c r="J60" i="8"/>
  <c r="K60" i="8" s="1"/>
  <c r="J45" i="8"/>
  <c r="K45" i="8" s="1"/>
  <c r="J68" i="8"/>
  <c r="K68" i="8" s="1"/>
  <c r="J43" i="8"/>
  <c r="K43" i="8" s="1"/>
  <c r="J41" i="8"/>
  <c r="K41" i="8" s="1"/>
  <c r="J37" i="8"/>
  <c r="K37" i="8" s="1"/>
  <c r="J27" i="8"/>
  <c r="K27" i="8" s="1"/>
  <c r="J18" i="8"/>
  <c r="K18" i="8" s="1"/>
  <c r="J29" i="8"/>
  <c r="K29" i="8" s="1"/>
  <c r="J74" i="8" l="1"/>
  <c r="K74" i="8" s="1"/>
  <c r="J49" i="8"/>
  <c r="K49" i="8" s="1"/>
  <c r="G87" i="1"/>
  <c r="G50" i="1"/>
  <c r="G87" i="3" l="1"/>
  <c r="F87" i="3"/>
  <c r="E87" i="3"/>
  <c r="D87" i="3"/>
  <c r="C87" i="3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G50" i="3"/>
  <c r="F50" i="3"/>
  <c r="E50" i="3"/>
  <c r="E90" i="3" s="1"/>
  <c r="D50" i="3"/>
  <c r="C50" i="3"/>
  <c r="C9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A88" i="1"/>
  <c r="G90" i="1"/>
  <c r="F87" i="1"/>
  <c r="E87" i="1"/>
  <c r="D87" i="1"/>
  <c r="C87" i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F50" i="1"/>
  <c r="E50" i="1"/>
  <c r="E90" i="1" s="1"/>
  <c r="D50" i="1"/>
  <c r="D90" i="1" s="1"/>
  <c r="C50" i="1"/>
  <c r="C90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D90" i="3" l="1"/>
  <c r="F90" i="3"/>
  <c r="J87" i="3"/>
  <c r="K87" i="3" s="1"/>
  <c r="J90" i="1"/>
  <c r="K90" i="1" s="1"/>
  <c r="F90" i="1"/>
  <c r="J50" i="3"/>
  <c r="K50" i="3" s="1"/>
  <c r="G90" i="3"/>
  <c r="J87" i="1"/>
  <c r="K87" i="1" s="1"/>
  <c r="J90" i="3" l="1"/>
  <c r="K90" i="3" s="1"/>
</calcChain>
</file>

<file path=xl/sharedStrings.xml><?xml version="1.0" encoding="utf-8"?>
<sst xmlns="http://schemas.openxmlformats.org/spreadsheetml/2006/main" count="274" uniqueCount="108">
  <si>
    <t>Route</t>
  </si>
  <si>
    <t>B100</t>
  </si>
  <si>
    <t>B103</t>
  </si>
  <si>
    <t>Q6</t>
  </si>
  <si>
    <t>Q7</t>
  </si>
  <si>
    <t>Q8</t>
  </si>
  <si>
    <t>Q9</t>
  </si>
  <si>
    <t>Q10</t>
  </si>
  <si>
    <t>Q11</t>
  </si>
  <si>
    <t>Q18</t>
  </si>
  <si>
    <t>Q19</t>
  </si>
  <si>
    <t>Q21</t>
  </si>
  <si>
    <t>Q22</t>
  </si>
  <si>
    <t>Q23</t>
  </si>
  <si>
    <t>Q25</t>
  </si>
  <si>
    <t>Q29</t>
  </si>
  <si>
    <t>Q34</t>
  </si>
  <si>
    <t>Q35</t>
  </si>
  <si>
    <t>Q37</t>
  </si>
  <si>
    <t>Q38</t>
  </si>
  <si>
    <t>Q39</t>
  </si>
  <si>
    <t>Q40</t>
  </si>
  <si>
    <t>Q41</t>
  </si>
  <si>
    <t>Q60</t>
  </si>
  <si>
    <t>Q65</t>
  </si>
  <si>
    <t>Q66</t>
  </si>
  <si>
    <t>Q67</t>
  </si>
  <si>
    <t>Q72</t>
  </si>
  <si>
    <t>Q101</t>
  </si>
  <si>
    <t>Q102</t>
  </si>
  <si>
    <t>Q103</t>
  </si>
  <si>
    <t>Q104</t>
  </si>
  <si>
    <t>Q110</t>
  </si>
  <si>
    <t>Q111</t>
  </si>
  <si>
    <t>Q112</t>
  </si>
  <si>
    <t>Q113</t>
  </si>
  <si>
    <t>BM1</t>
  </si>
  <si>
    <t>BM2</t>
  </si>
  <si>
    <t>BM3</t>
  </si>
  <si>
    <t>BM4</t>
  </si>
  <si>
    <t>BM5</t>
  </si>
  <si>
    <t>BxM1</t>
  </si>
  <si>
    <t>BxM2</t>
  </si>
  <si>
    <t>BxM3</t>
  </si>
  <si>
    <t>BxM6</t>
  </si>
  <si>
    <t>BxM7</t>
  </si>
  <si>
    <t>BxM9</t>
  </si>
  <si>
    <t>BxM10</t>
  </si>
  <si>
    <t>BxM11</t>
  </si>
  <si>
    <t>BxM18</t>
  </si>
  <si>
    <t>QM3</t>
  </si>
  <si>
    <t>QM11</t>
  </si>
  <si>
    <t>QM15</t>
  </si>
  <si>
    <t>QM16</t>
  </si>
  <si>
    <t>QM17</t>
  </si>
  <si>
    <t>QM18</t>
  </si>
  <si>
    <t>QM21</t>
  </si>
  <si>
    <t>Express Routes</t>
  </si>
  <si>
    <t>Local Routes</t>
  </si>
  <si>
    <t>Average Weekday MTA Bus Ridership</t>
  </si>
  <si>
    <t>Average Weekend (Saturday + Sunday) MTA Bus Ridership</t>
  </si>
  <si>
    <t>Annual MTA Bus Ridership</t>
  </si>
  <si>
    <t>Adjustment</t>
  </si>
  <si>
    <t>Local Total</t>
  </si>
  <si>
    <t>Express Total</t>
  </si>
  <si>
    <t>Grand Total</t>
  </si>
  <si>
    <t>Q49</t>
  </si>
  <si>
    <t>Q64</t>
  </si>
  <si>
    <t>Q69</t>
  </si>
  <si>
    <t>Q100</t>
  </si>
  <si>
    <t>Ridership Notes</t>
  </si>
  <si>
    <t>Bx23</t>
  </si>
  <si>
    <t>Q33</t>
  </si>
  <si>
    <t>Q50</t>
  </si>
  <si>
    <t>Q114</t>
  </si>
  <si>
    <t>QM7</t>
  </si>
  <si>
    <t>QM8</t>
  </si>
  <si>
    <t>QM25</t>
  </si>
  <si>
    <t>BxM4</t>
  </si>
  <si>
    <t>QM1 / QM31</t>
  </si>
  <si>
    <t>QM2 / QM32</t>
  </si>
  <si>
    <t>QM5 / QM35</t>
  </si>
  <si>
    <t>QM6 / QM36</t>
  </si>
  <si>
    <t>QM10 / QM40</t>
  </si>
  <si>
    <t>QM12 / QM42</t>
  </si>
  <si>
    <t>QM4 / QM44</t>
  </si>
  <si>
    <t>QM24 / QM34</t>
  </si>
  <si>
    <t xml:space="preserve">     QM4- 3rd Avenue variant renamed QM44</t>
  </si>
  <si>
    <t xml:space="preserve">     QM24 - 3rd Avenue variant renamed QM34</t>
  </si>
  <si>
    <t xml:space="preserve">     QM1 - 3rd Avenue variant renamed QM31</t>
  </si>
  <si>
    <t xml:space="preserve">     QM2 - 3rd Avenue variant renamed QM32</t>
  </si>
  <si>
    <t xml:space="preserve">     QM5 - 3rd Avenue variant renamed QM35</t>
  </si>
  <si>
    <t xml:space="preserve">     QM6 - 3rd Avenue variant renamed QM36</t>
  </si>
  <si>
    <t xml:space="preserve">     QM10 - 3rd Avenue variant renamed QM40</t>
  </si>
  <si>
    <t xml:space="preserve">     QM12 - 3rd Avenue variant renamed QM42</t>
  </si>
  <si>
    <t>Route Q70 to LGA began operating on 9/8/13.  Route Q33 was shortened to Ditmars Blvd the same day.  On 9/25/2016, Q70 Select Bus Service replaced Q70 local service.</t>
  </si>
  <si>
    <t>Q47</t>
  </si>
  <si>
    <t>BxM8</t>
  </si>
  <si>
    <t>QM20</t>
  </si>
  <si>
    <t>Q52/53Lcl/SBS</t>
  </si>
  <si>
    <t>In September 2016, the 3rd Avenue variants of the following express routes were relabeled (the 6th Avenue variants retained their original names):</t>
  </si>
  <si>
    <t>In July 2016, the 3rd Avenue variants of the following express routes were relabeled (the 6th Avenue variants retained their original names):</t>
  </si>
  <si>
    <t>Q70SBS</t>
  </si>
  <si>
    <t>*</t>
  </si>
  <si>
    <t>2020 - 2021 Change</t>
  </si>
  <si>
    <t>2021 Rank</t>
  </si>
  <si>
    <t>The Q52/53 SBS began operating on November 12, 2017, replacing Q52 and Q53 local service</t>
  </si>
  <si>
    <t>* MTA Bus Routes that were changed between 2016 and 2021; see "Notes"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</si>
</sst>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\+#,##0;\-#,##0"/>
    <numFmt numFmtId="165" formatCode="\+0.0%;\-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59">
    <xf numFmtId="0" fontId="0" fillId="0" borderId="0" xfId="0"/>
    <xf numFmtId="3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/>
    <xf numFmtId="0" fontId="4" fillId="0" borderId="0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0" fontId="8" fillId="0" borderId="0" xfId="0" applyFont="1"/>
    <xf numFmtId="17" fontId="8" fillId="0" borderId="3" xfId="0" applyNumberFormat="1" applyFont="1" applyBorder="1" applyAlignment="1">
      <alignment wrapText="1"/>
    </xf>
    <xf numFmtId="3" fontId="3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4" fillId="2" borderId="5" xfId="3" applyFont="1" applyFill="1" applyBorder="1" applyAlignment="1">
      <alignment horizontal="left"/>
    </xf>
    <xf numFmtId="0" fontId="10" fillId="2" borderId="6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3" fontId="9" fillId="2" borderId="6" xfId="3" applyNumberFormat="1" applyFont="1" applyFill="1" applyBorder="1" applyAlignment="1">
      <alignment horizontal="center"/>
    </xf>
    <xf numFmtId="3" fontId="9" fillId="2" borderId="6" xfId="1" applyNumberFormat="1" applyFont="1" applyFill="1" applyBorder="1" applyAlignment="1">
      <alignment horizontal="center"/>
    </xf>
    <xf numFmtId="3" fontId="9" fillId="2" borderId="7" xfId="3" applyNumberFormat="1" applyFont="1" applyFill="1" applyBorder="1" applyAlignment="1">
      <alignment horizontal="center"/>
    </xf>
    <xf numFmtId="3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/>
    <xf numFmtId="3" fontId="3" fillId="0" borderId="10" xfId="0" applyNumberFormat="1" applyFont="1" applyBorder="1"/>
    <xf numFmtId="164" fontId="3" fillId="0" borderId="11" xfId="0" applyNumberFormat="1" applyFont="1" applyBorder="1"/>
    <xf numFmtId="165" fontId="3" fillId="0" borderId="12" xfId="0" applyNumberFormat="1" applyFont="1" applyBorder="1"/>
    <xf numFmtId="3" fontId="3" fillId="0" borderId="13" xfId="0" applyNumberFormat="1" applyFont="1" applyBorder="1"/>
    <xf numFmtId="3" fontId="8" fillId="0" borderId="8" xfId="0" applyNumberFormat="1" applyFont="1" applyBorder="1"/>
    <xf numFmtId="3" fontId="8" fillId="0" borderId="14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164" fontId="8" fillId="0" borderId="11" xfId="0" applyNumberFormat="1" applyFont="1" applyBorder="1"/>
    <xf numFmtId="165" fontId="8" fillId="0" borderId="12" xfId="0" applyNumberFormat="1" applyFont="1" applyBorder="1"/>
    <xf numFmtId="3" fontId="3" fillId="0" borderId="14" xfId="0" applyNumberFormat="1" applyFont="1" applyBorder="1"/>
    <xf numFmtId="0" fontId="3" fillId="0" borderId="13" xfId="0" applyFont="1" applyBorder="1"/>
    <xf numFmtId="3" fontId="8" fillId="0" borderId="15" xfId="0" applyNumberFormat="1" applyFont="1" applyBorder="1"/>
    <xf numFmtId="3" fontId="3" fillId="0" borderId="16" xfId="0" applyNumberFormat="1" applyFont="1" applyBorder="1" applyAlignment="1">
      <alignment horizontal="center"/>
    </xf>
    <xf numFmtId="3" fontId="8" fillId="0" borderId="17" xfId="0" applyNumberFormat="1" applyFont="1" applyBorder="1"/>
    <xf numFmtId="3" fontId="8" fillId="0" borderId="16" xfId="0" applyNumberFormat="1" applyFont="1" applyBorder="1"/>
    <xf numFmtId="3" fontId="8" fillId="0" borderId="18" xfId="0" applyNumberFormat="1" applyFont="1" applyBorder="1"/>
    <xf numFmtId="164" fontId="8" fillId="0" borderId="19" xfId="0" applyNumberFormat="1" applyFont="1" applyBorder="1"/>
    <xf numFmtId="165" fontId="8" fillId="0" borderId="20" xfId="0" applyNumberFormat="1" applyFont="1" applyBorder="1"/>
    <xf numFmtId="0" fontId="8" fillId="0" borderId="21" xfId="0" applyFont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3" fontId="8" fillId="0" borderId="3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wrapText="1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3" fillId="0" borderId="8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left"/>
    </xf>
    <xf numFmtId="3" fontId="8" fillId="0" borderId="29" xfId="0" applyNumberFormat="1" applyFont="1" applyBorder="1" applyAlignment="1">
      <alignment horizontal="left"/>
    </xf>
    <xf numFmtId="3" fontId="8" fillId="0" borderId="21" xfId="0" applyNumberFormat="1" applyFont="1" applyBorder="1" applyAlignment="1">
      <alignment horizontal="left"/>
    </xf>
    <xf numFmtId="0" fontId="5" fillId="0" borderId="0" xfId="0" applyFont="1" applyAlignment="1">
      <alignment horizontal="left" vertical="top"/>
    </xf>
  </cellXfs>
  <cellStyles count="4">
    <cellStyle name="Comma" xfId="1" builtinId="3"/>
    <cellStyle name="Normal" xfId="0" builtinId="0"/>
    <cellStyle name="Normal 2" xfId="2" xr:uid="{B70DC1CC-1DFB-47F4-A977-7DE25915349D}"/>
    <cellStyle name="Normal_Sheet1" xfId="3" xr:uid="{C0D2E2D2-9A43-4C69-A6B5-77708616DBB7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opLeftCell="A76" zoomScaleNormal="100" workbookViewId="0">
      <selection activeCell="O102" sqref="O102"/>
    </sheetView>
  </sheetViews>
  <sheetFormatPr defaultRowHeight="12.75" x14ac:dyDescent="0.2"/>
  <cols>
    <col min="1" max="1" width="14.5703125" style="3" bestFit="1" customWidth="1"/>
    <col min="2" max="2" width="5.42578125" customWidth="1"/>
    <col min="3" max="8" width="7.7109375" customWidth="1"/>
    <col min="9" max="9" width="2.7109375" hidden="1" customWidth="1"/>
    <col min="10" max="10" width="9.42578125" customWidth="1"/>
    <col min="11" max="11" width="9.7109375" customWidth="1"/>
    <col min="12" max="12" width="10.140625" bestFit="1" customWidth="1"/>
  </cols>
  <sheetData>
    <row r="1" spans="1:12" ht="15" x14ac:dyDescent="0.25">
      <c r="A1" s="46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s="11" customFormat="1" ht="13.5" customHeight="1" thickBot="1" x14ac:dyDescent="0.25">
      <c r="A2" s="8" t="s">
        <v>0</v>
      </c>
      <c r="B2" s="9" t="s">
        <v>103</v>
      </c>
      <c r="C2" s="10">
        <v>2016</v>
      </c>
      <c r="D2" s="10">
        <v>2017</v>
      </c>
      <c r="E2" s="10">
        <v>2018</v>
      </c>
      <c r="F2" s="10">
        <v>2019</v>
      </c>
      <c r="G2" s="10">
        <v>2020</v>
      </c>
      <c r="H2" s="10">
        <v>2021</v>
      </c>
      <c r="I2" s="10"/>
      <c r="J2" s="44" t="s">
        <v>104</v>
      </c>
      <c r="K2" s="45"/>
      <c r="L2" s="6" t="s">
        <v>105</v>
      </c>
    </row>
    <row r="3" spans="1:12" s="7" customFormat="1" x14ac:dyDescent="0.2">
      <c r="A3" s="12" t="s">
        <v>58</v>
      </c>
      <c r="B3" s="13"/>
      <c r="C3" s="14"/>
      <c r="D3" s="15"/>
      <c r="E3" s="15"/>
      <c r="F3" s="15"/>
      <c r="G3" s="15"/>
      <c r="H3" s="15"/>
      <c r="I3" s="15"/>
      <c r="J3" s="16"/>
      <c r="K3" s="15"/>
      <c r="L3" s="17"/>
    </row>
    <row r="4" spans="1:12" x14ac:dyDescent="0.2">
      <c r="A4" s="18" t="s">
        <v>1</v>
      </c>
      <c r="B4" s="19"/>
      <c r="C4" s="20">
        <v>5387.17</v>
      </c>
      <c r="D4" s="20">
        <v>5207.5612640948621</v>
      </c>
      <c r="E4" s="20">
        <v>5019.8031496062995</v>
      </c>
      <c r="F4" s="20">
        <v>5045.3568999999998</v>
      </c>
      <c r="G4" s="20">
        <v>2392</v>
      </c>
      <c r="H4" s="20">
        <v>2764.7368000000001</v>
      </c>
      <c r="I4" s="21"/>
      <c r="J4" s="22">
        <f>IF(AND(G4=0,H4=0),"",H4-G4)</f>
        <v>372.73680000000013</v>
      </c>
      <c r="K4" s="23">
        <f>IFERROR(J4/G4,"")</f>
        <v>0.15582642140468234</v>
      </c>
      <c r="L4" s="24">
        <v>30</v>
      </c>
    </row>
    <row r="5" spans="1:12" x14ac:dyDescent="0.2">
      <c r="A5" s="18" t="s">
        <v>2</v>
      </c>
      <c r="B5" s="19"/>
      <c r="C5" s="20">
        <v>14448.18</v>
      </c>
      <c r="D5" s="20">
        <v>13956.035564051381</v>
      </c>
      <c r="E5" s="20">
        <v>13684.803149606299</v>
      </c>
      <c r="F5" s="20">
        <v>13239.7791</v>
      </c>
      <c r="G5" s="20">
        <v>8286</v>
      </c>
      <c r="H5" s="20">
        <v>7703.2116999999998</v>
      </c>
      <c r="I5" s="21"/>
      <c r="J5" s="22">
        <f t="shared" ref="J5:J68" si="0">IF(AND(G5=0,H5=0),"",H5-G5)</f>
        <v>-582.78830000000016</v>
      </c>
      <c r="K5" s="23">
        <f t="shared" ref="K5:K68" si="1">IFERROR(J5/G5,"")</f>
        <v>-7.0334093651943055E-2</v>
      </c>
      <c r="L5" s="24">
        <v>8</v>
      </c>
    </row>
    <row r="6" spans="1:12" x14ac:dyDescent="0.2">
      <c r="A6" s="18" t="s">
        <v>71</v>
      </c>
      <c r="B6" s="19"/>
      <c r="C6" s="20">
        <v>3829.23</v>
      </c>
      <c r="D6" s="20">
        <v>3825.8181802766794</v>
      </c>
      <c r="E6" s="20">
        <v>3721.2244094488187</v>
      </c>
      <c r="F6" s="20">
        <v>3793.3362999999999</v>
      </c>
      <c r="G6" s="20">
        <v>1723</v>
      </c>
      <c r="H6" s="20">
        <v>1891.1162999999999</v>
      </c>
      <c r="I6" s="21"/>
      <c r="J6" s="22">
        <f t="shared" si="0"/>
        <v>168.11629999999991</v>
      </c>
      <c r="K6" s="23">
        <f t="shared" si="1"/>
        <v>9.757185142193843E-2</v>
      </c>
      <c r="L6" s="24">
        <v>41</v>
      </c>
    </row>
    <row r="7" spans="1:12" x14ac:dyDescent="0.2">
      <c r="A7" s="18" t="s">
        <v>3</v>
      </c>
      <c r="B7" s="19"/>
      <c r="C7" s="20">
        <v>11333.55</v>
      </c>
      <c r="D7" s="20">
        <v>10736.86165262846</v>
      </c>
      <c r="E7" s="20">
        <v>10669.641732283464</v>
      </c>
      <c r="F7" s="20">
        <v>10720.364100000001</v>
      </c>
      <c r="G7" s="20">
        <v>5019</v>
      </c>
      <c r="H7" s="20">
        <v>6254.7938000000004</v>
      </c>
      <c r="I7" s="21"/>
      <c r="J7" s="22">
        <f t="shared" si="0"/>
        <v>1235.7938000000004</v>
      </c>
      <c r="K7" s="23">
        <f t="shared" si="1"/>
        <v>0.24622311217373985</v>
      </c>
      <c r="L7" s="24">
        <v>11</v>
      </c>
    </row>
    <row r="8" spans="1:12" x14ac:dyDescent="0.2">
      <c r="A8" s="18" t="s">
        <v>4</v>
      </c>
      <c r="B8" s="19"/>
      <c r="C8" s="20">
        <v>5341.22</v>
      </c>
      <c r="D8" s="20">
        <v>5322.6363679644264</v>
      </c>
      <c r="E8" s="20">
        <v>5039.3661417322837</v>
      </c>
      <c r="F8" s="20">
        <v>4908.0562</v>
      </c>
      <c r="G8" s="20">
        <v>2061</v>
      </c>
      <c r="H8" s="20">
        <v>2668.6178</v>
      </c>
      <c r="I8" s="21"/>
      <c r="J8" s="22">
        <f t="shared" si="0"/>
        <v>607.61779999999999</v>
      </c>
      <c r="K8" s="23">
        <f t="shared" si="1"/>
        <v>0.29481698204754975</v>
      </c>
      <c r="L8" s="24">
        <v>31</v>
      </c>
    </row>
    <row r="9" spans="1:12" x14ac:dyDescent="0.2">
      <c r="A9" s="18" t="s">
        <v>5</v>
      </c>
      <c r="B9" s="19"/>
      <c r="C9" s="20">
        <v>10695.94</v>
      </c>
      <c r="D9" s="20">
        <v>10331.007901146244</v>
      </c>
      <c r="E9" s="20">
        <v>10175.708661417322</v>
      </c>
      <c r="F9" s="20">
        <v>10097.5254</v>
      </c>
      <c r="G9" s="20">
        <v>4938</v>
      </c>
      <c r="H9" s="20">
        <v>6578.3698000000004</v>
      </c>
      <c r="I9" s="21"/>
      <c r="J9" s="22">
        <f t="shared" si="0"/>
        <v>1640.3698000000004</v>
      </c>
      <c r="K9" s="23">
        <f t="shared" si="1"/>
        <v>0.33219315512353187</v>
      </c>
      <c r="L9" s="24">
        <v>10</v>
      </c>
    </row>
    <row r="10" spans="1:12" x14ac:dyDescent="0.2">
      <c r="A10" s="18" t="s">
        <v>6</v>
      </c>
      <c r="B10" s="19"/>
      <c r="C10" s="20">
        <v>5049.59</v>
      </c>
      <c r="D10" s="20">
        <v>4848.0592822608696</v>
      </c>
      <c r="E10" s="20">
        <v>4644.822834645669</v>
      </c>
      <c r="F10" s="20">
        <v>4579.3768</v>
      </c>
      <c r="G10" s="20">
        <v>1981</v>
      </c>
      <c r="H10" s="20">
        <v>2631.7204999999999</v>
      </c>
      <c r="I10" s="21"/>
      <c r="J10" s="22">
        <f t="shared" si="0"/>
        <v>650.7204999999999</v>
      </c>
      <c r="K10" s="23">
        <f t="shared" si="1"/>
        <v>0.32848081776880361</v>
      </c>
      <c r="L10" s="24">
        <v>33</v>
      </c>
    </row>
    <row r="11" spans="1:12" x14ac:dyDescent="0.2">
      <c r="A11" s="18" t="s">
        <v>7</v>
      </c>
      <c r="B11" s="19"/>
      <c r="C11" s="20">
        <v>23362.89</v>
      </c>
      <c r="D11" s="20">
        <v>22981.407100142293</v>
      </c>
      <c r="E11" s="20">
        <v>22011.633858267716</v>
      </c>
      <c r="F11" s="20">
        <v>21176.1198</v>
      </c>
      <c r="G11" s="20">
        <v>12005</v>
      </c>
      <c r="H11" s="20">
        <v>12218.294099999999</v>
      </c>
      <c r="I11" s="21"/>
      <c r="J11" s="22">
        <f t="shared" si="0"/>
        <v>213.29409999999916</v>
      </c>
      <c r="K11" s="23">
        <f t="shared" si="1"/>
        <v>1.7767105372761278E-2</v>
      </c>
      <c r="L11" s="24">
        <v>3</v>
      </c>
    </row>
    <row r="12" spans="1:12" x14ac:dyDescent="0.2">
      <c r="A12" s="18" t="s">
        <v>8</v>
      </c>
      <c r="B12" s="19"/>
      <c r="C12" s="20">
        <v>5004.17</v>
      </c>
      <c r="D12" s="20">
        <v>4902.8695711897235</v>
      </c>
      <c r="E12" s="20">
        <v>4223.1614173228345</v>
      </c>
      <c r="F12" s="20">
        <v>4238.5051999999996</v>
      </c>
      <c r="G12" s="20">
        <v>1475</v>
      </c>
      <c r="H12" s="20">
        <v>2307.3323</v>
      </c>
      <c r="I12" s="21"/>
      <c r="J12" s="22">
        <f t="shared" si="0"/>
        <v>832.33230000000003</v>
      </c>
      <c r="K12" s="23">
        <f t="shared" si="1"/>
        <v>0.56429308474576279</v>
      </c>
      <c r="L12" s="24">
        <v>34</v>
      </c>
    </row>
    <row r="13" spans="1:12" x14ac:dyDescent="0.2">
      <c r="A13" s="18" t="s">
        <v>9</v>
      </c>
      <c r="B13" s="19"/>
      <c r="C13" s="20">
        <v>8779.76</v>
      </c>
      <c r="D13" s="20">
        <v>8176.0711394782611</v>
      </c>
      <c r="E13" s="20">
        <v>7982.858267716535</v>
      </c>
      <c r="F13" s="20">
        <v>8707.1627000000008</v>
      </c>
      <c r="G13" s="20">
        <v>5247</v>
      </c>
      <c r="H13" s="20">
        <v>5363.7163</v>
      </c>
      <c r="I13" s="21"/>
      <c r="J13" s="22">
        <f t="shared" si="0"/>
        <v>116.71630000000005</v>
      </c>
      <c r="K13" s="23">
        <f t="shared" si="1"/>
        <v>2.2244387268915578E-2</v>
      </c>
      <c r="L13" s="24">
        <v>13</v>
      </c>
    </row>
    <row r="14" spans="1:12" x14ac:dyDescent="0.2">
      <c r="A14" s="18" t="s">
        <v>10</v>
      </c>
      <c r="B14" s="19"/>
      <c r="C14" s="20">
        <v>3466.98</v>
      </c>
      <c r="D14" s="20">
        <v>3559.3201676363637</v>
      </c>
      <c r="E14" s="20">
        <v>3741.5708661417325</v>
      </c>
      <c r="F14" s="20">
        <v>3253.0304000000001</v>
      </c>
      <c r="G14" s="20">
        <v>2282</v>
      </c>
      <c r="H14" s="20">
        <v>2258.4479000000001</v>
      </c>
      <c r="I14" s="21"/>
      <c r="J14" s="22">
        <f t="shared" si="0"/>
        <v>-23.552099999999882</v>
      </c>
      <c r="K14" s="23">
        <f t="shared" si="1"/>
        <v>-1.0320815074496004E-2</v>
      </c>
      <c r="L14" s="24">
        <v>36</v>
      </c>
    </row>
    <row r="15" spans="1:12" x14ac:dyDescent="0.2">
      <c r="A15" s="18" t="s">
        <v>11</v>
      </c>
      <c r="B15" s="19"/>
      <c r="C15" s="20">
        <v>2926.19</v>
      </c>
      <c r="D15" s="20">
        <v>2866.5691573241106</v>
      </c>
      <c r="E15" s="20">
        <v>2420.3228346456694</v>
      </c>
      <c r="F15" s="20">
        <v>2470.4540000000002</v>
      </c>
      <c r="G15" s="20">
        <v>879</v>
      </c>
      <c r="H15" s="20">
        <v>1362.097</v>
      </c>
      <c r="I15" s="21"/>
      <c r="J15" s="22">
        <f t="shared" si="0"/>
        <v>483.09699999999998</v>
      </c>
      <c r="K15" s="23">
        <f t="shared" si="1"/>
        <v>0.54959840728100107</v>
      </c>
      <c r="L15" s="24">
        <v>45</v>
      </c>
    </row>
    <row r="16" spans="1:12" x14ac:dyDescent="0.2">
      <c r="A16" s="18" t="s">
        <v>12</v>
      </c>
      <c r="B16" s="19"/>
      <c r="C16" s="20">
        <v>7246.61</v>
      </c>
      <c r="D16" s="20">
        <v>6748.1264842450591</v>
      </c>
      <c r="E16" s="20">
        <v>6362.0905511811025</v>
      </c>
      <c r="F16" s="20">
        <v>6046.0847000000003</v>
      </c>
      <c r="G16" s="20">
        <v>2346</v>
      </c>
      <c r="H16" s="20">
        <v>3851.7831999999999</v>
      </c>
      <c r="I16" s="21"/>
      <c r="J16" s="22">
        <f t="shared" si="0"/>
        <v>1505.7831999999999</v>
      </c>
      <c r="K16" s="23">
        <f t="shared" si="1"/>
        <v>0.6418513213981244</v>
      </c>
      <c r="L16" s="24">
        <v>22</v>
      </c>
    </row>
    <row r="17" spans="1:12" x14ac:dyDescent="0.2">
      <c r="A17" s="18" t="s">
        <v>13</v>
      </c>
      <c r="B17" s="19"/>
      <c r="C17" s="20">
        <v>16059.42</v>
      </c>
      <c r="D17" s="20">
        <v>15719.264833924901</v>
      </c>
      <c r="E17" s="20">
        <v>16796.259842519685</v>
      </c>
      <c r="F17" s="20">
        <v>16907.5216</v>
      </c>
      <c r="G17" s="20">
        <v>10308</v>
      </c>
      <c r="H17" s="20">
        <v>10466.296200000001</v>
      </c>
      <c r="I17" s="21"/>
      <c r="J17" s="22">
        <f t="shared" si="0"/>
        <v>158.29620000000068</v>
      </c>
      <c r="K17" s="23">
        <f t="shared" si="1"/>
        <v>1.5356635622817295E-2</v>
      </c>
      <c r="L17" s="24">
        <v>5</v>
      </c>
    </row>
    <row r="18" spans="1:12" x14ac:dyDescent="0.2">
      <c r="A18" s="18" t="s">
        <v>14</v>
      </c>
      <c r="B18" s="19"/>
      <c r="C18" s="20">
        <v>20083.27</v>
      </c>
      <c r="D18" s="20">
        <v>19403.569170964431</v>
      </c>
      <c r="E18" s="20">
        <v>19733.834645669293</v>
      </c>
      <c r="F18" s="20">
        <v>19780.635999999999</v>
      </c>
      <c r="G18" s="20">
        <v>10473</v>
      </c>
      <c r="H18" s="20">
        <v>10765.723</v>
      </c>
      <c r="I18" s="21"/>
      <c r="J18" s="22">
        <f t="shared" si="0"/>
        <v>292.72299999999996</v>
      </c>
      <c r="K18" s="23">
        <f t="shared" si="1"/>
        <v>2.7950253031605074E-2</v>
      </c>
      <c r="L18" s="24">
        <v>4</v>
      </c>
    </row>
    <row r="19" spans="1:12" x14ac:dyDescent="0.2">
      <c r="A19" s="18" t="s">
        <v>15</v>
      </c>
      <c r="B19" s="19"/>
      <c r="C19" s="20">
        <v>5401.91</v>
      </c>
      <c r="D19" s="20">
        <v>5160.4624533083006</v>
      </c>
      <c r="E19" s="20">
        <v>4898.8700787401576</v>
      </c>
      <c r="F19" s="20">
        <v>5062.7593999999999</v>
      </c>
      <c r="G19" s="20">
        <v>3044</v>
      </c>
      <c r="H19" s="20">
        <v>3254.4865</v>
      </c>
      <c r="I19" s="21"/>
      <c r="J19" s="22">
        <f t="shared" si="0"/>
        <v>210.48649999999998</v>
      </c>
      <c r="K19" s="23">
        <f t="shared" si="1"/>
        <v>6.9147996057818656E-2</v>
      </c>
      <c r="L19" s="24">
        <v>26</v>
      </c>
    </row>
    <row r="20" spans="1:12" x14ac:dyDescent="0.2">
      <c r="A20" s="18" t="s">
        <v>72</v>
      </c>
      <c r="B20" s="19">
        <v>1</v>
      </c>
      <c r="C20" s="20">
        <v>7773.07</v>
      </c>
      <c r="D20" s="20">
        <v>7384.7905161383396</v>
      </c>
      <c r="E20" s="20">
        <v>7137.7362204724413</v>
      </c>
      <c r="F20" s="20">
        <v>7321.9467999999997</v>
      </c>
      <c r="G20" s="20">
        <v>4068</v>
      </c>
      <c r="H20" s="20">
        <v>4321.3828000000003</v>
      </c>
      <c r="I20" s="21"/>
      <c r="J20" s="22">
        <f t="shared" si="0"/>
        <v>253.38280000000032</v>
      </c>
      <c r="K20" s="23">
        <f t="shared" si="1"/>
        <v>6.2286823992133804E-2</v>
      </c>
      <c r="L20" s="24">
        <v>18</v>
      </c>
    </row>
    <row r="21" spans="1:12" x14ac:dyDescent="0.2">
      <c r="A21" s="18" t="s">
        <v>16</v>
      </c>
      <c r="B21" s="19"/>
      <c r="C21" s="20">
        <v>6941.27</v>
      </c>
      <c r="D21" s="20">
        <v>6523.442694391304</v>
      </c>
      <c r="E21" s="20">
        <v>6722.6692913385823</v>
      </c>
      <c r="F21" s="20">
        <v>6839.2543999999998</v>
      </c>
      <c r="G21" s="20">
        <v>3409</v>
      </c>
      <c r="H21" s="20">
        <v>3323.549</v>
      </c>
      <c r="I21" s="21"/>
      <c r="J21" s="22">
        <f t="shared" si="0"/>
        <v>-85.451000000000022</v>
      </c>
      <c r="K21" s="23">
        <f t="shared" si="1"/>
        <v>-2.5066295101202705E-2</v>
      </c>
      <c r="L21" s="24">
        <v>25</v>
      </c>
    </row>
    <row r="22" spans="1:12" x14ac:dyDescent="0.2">
      <c r="A22" s="18" t="s">
        <v>17</v>
      </c>
      <c r="B22" s="19"/>
      <c r="C22" s="20">
        <v>4426.3900000000003</v>
      </c>
      <c r="D22" s="20">
        <v>4142.8221355928854</v>
      </c>
      <c r="E22" s="20">
        <v>3999.2086614173227</v>
      </c>
      <c r="F22" s="20">
        <v>3953.9393</v>
      </c>
      <c r="G22" s="20">
        <v>1402</v>
      </c>
      <c r="H22" s="20">
        <v>2224.4956000000002</v>
      </c>
      <c r="I22" s="21"/>
      <c r="J22" s="22">
        <f t="shared" si="0"/>
        <v>822.49560000000019</v>
      </c>
      <c r="K22" s="23">
        <f t="shared" si="1"/>
        <v>0.58665877318116988</v>
      </c>
      <c r="L22" s="24">
        <v>37</v>
      </c>
    </row>
    <row r="23" spans="1:12" x14ac:dyDescent="0.2">
      <c r="A23" s="18" t="s">
        <v>18</v>
      </c>
      <c r="B23" s="19"/>
      <c r="C23" s="20">
        <v>7841.82</v>
      </c>
      <c r="D23" s="20">
        <v>7841.4347778537549</v>
      </c>
      <c r="E23" s="20">
        <v>7546.5748031496059</v>
      </c>
      <c r="F23" s="20">
        <v>7876.2362999999996</v>
      </c>
      <c r="G23" s="20">
        <v>3496</v>
      </c>
      <c r="H23" s="20">
        <v>4366.2911000000004</v>
      </c>
      <c r="I23" s="21"/>
      <c r="J23" s="22">
        <f t="shared" si="0"/>
        <v>870.29110000000037</v>
      </c>
      <c r="K23" s="23">
        <f t="shared" si="1"/>
        <v>0.24893910183066373</v>
      </c>
      <c r="L23" s="24">
        <v>17</v>
      </c>
    </row>
    <row r="24" spans="1:12" x14ac:dyDescent="0.2">
      <c r="A24" s="18" t="s">
        <v>19</v>
      </c>
      <c r="B24" s="19"/>
      <c r="C24" s="20">
        <v>8464.77</v>
      </c>
      <c r="D24" s="20">
        <v>7988.9288536798422</v>
      </c>
      <c r="E24" s="20">
        <v>8080.9055118110236</v>
      </c>
      <c r="F24" s="20">
        <v>8400.2955000000002</v>
      </c>
      <c r="G24" s="20">
        <v>4629</v>
      </c>
      <c r="H24" s="20">
        <v>4701.4938000000002</v>
      </c>
      <c r="I24" s="21"/>
      <c r="J24" s="22">
        <f t="shared" si="0"/>
        <v>72.493800000000192</v>
      </c>
      <c r="K24" s="23">
        <f t="shared" si="1"/>
        <v>1.5660790667530827E-2</v>
      </c>
      <c r="L24" s="24">
        <v>16</v>
      </c>
    </row>
    <row r="25" spans="1:12" x14ac:dyDescent="0.2">
      <c r="A25" s="18" t="s">
        <v>20</v>
      </c>
      <c r="B25" s="19"/>
      <c r="C25" s="20">
        <v>5548.33</v>
      </c>
      <c r="D25" s="20">
        <v>5391.9328078932804</v>
      </c>
      <c r="E25" s="20">
        <v>5252.4881889763783</v>
      </c>
      <c r="F25" s="20">
        <v>5188.6729999999998</v>
      </c>
      <c r="G25" s="20">
        <v>2811</v>
      </c>
      <c r="H25" s="20">
        <v>2872.5405999999998</v>
      </c>
      <c r="I25" s="21"/>
      <c r="J25" s="22">
        <f t="shared" si="0"/>
        <v>61.540599999999813</v>
      </c>
      <c r="K25" s="23">
        <f t="shared" si="1"/>
        <v>2.1892778370686521E-2</v>
      </c>
      <c r="L25" s="24">
        <v>29</v>
      </c>
    </row>
    <row r="26" spans="1:12" x14ac:dyDescent="0.2">
      <c r="A26" s="18" t="s">
        <v>21</v>
      </c>
      <c r="B26" s="19"/>
      <c r="C26" s="20">
        <v>4975.53</v>
      </c>
      <c r="D26" s="20">
        <v>4813.7549439604745</v>
      </c>
      <c r="E26" s="20">
        <v>4673.1732283464571</v>
      </c>
      <c r="F26" s="20">
        <v>4619.9858000000004</v>
      </c>
      <c r="G26" s="20">
        <v>2102</v>
      </c>
      <c r="H26" s="20">
        <v>2654.4290000000001</v>
      </c>
      <c r="I26" s="21"/>
      <c r="J26" s="22">
        <f t="shared" si="0"/>
        <v>552.42900000000009</v>
      </c>
      <c r="K26" s="23">
        <f t="shared" si="1"/>
        <v>0.26281113225499531</v>
      </c>
      <c r="L26" s="24">
        <v>32</v>
      </c>
    </row>
    <row r="27" spans="1:12" x14ac:dyDescent="0.2">
      <c r="A27" s="18" t="s">
        <v>22</v>
      </c>
      <c r="B27" s="19"/>
      <c r="C27" s="20">
        <v>7203.87</v>
      </c>
      <c r="D27" s="20">
        <v>7061.1699589762848</v>
      </c>
      <c r="E27" s="20">
        <v>7086.7401574803152</v>
      </c>
      <c r="F27" s="20">
        <v>7000.2822999999999</v>
      </c>
      <c r="G27" s="20">
        <v>2531</v>
      </c>
      <c r="H27" s="20">
        <v>3975.4618999999998</v>
      </c>
      <c r="I27" s="21"/>
      <c r="J27" s="22">
        <f t="shared" si="0"/>
        <v>1444.4618999999998</v>
      </c>
      <c r="K27" s="23">
        <f t="shared" si="1"/>
        <v>0.57070798103516385</v>
      </c>
      <c r="L27" s="24">
        <v>21</v>
      </c>
    </row>
    <row r="28" spans="1:12" x14ac:dyDescent="0.2">
      <c r="A28" s="18" t="s">
        <v>96</v>
      </c>
      <c r="B28" s="19"/>
      <c r="C28" s="20">
        <v>8043.28</v>
      </c>
      <c r="D28" s="20">
        <v>7887.1660134268759</v>
      </c>
      <c r="E28" s="20">
        <v>8125.7362204724413</v>
      </c>
      <c r="F28" s="20">
        <v>8469.0563999999995</v>
      </c>
      <c r="G28" s="20">
        <v>4308</v>
      </c>
      <c r="H28" s="20">
        <v>4771.0563000000002</v>
      </c>
      <c r="I28" s="21"/>
      <c r="J28" s="22">
        <f t="shared" si="0"/>
        <v>463.05630000000019</v>
      </c>
      <c r="K28" s="23">
        <f t="shared" si="1"/>
        <v>0.10748753481894155</v>
      </c>
      <c r="L28" s="24">
        <v>15</v>
      </c>
    </row>
    <row r="29" spans="1:12" x14ac:dyDescent="0.2">
      <c r="A29" s="18" t="s">
        <v>66</v>
      </c>
      <c r="B29" s="19"/>
      <c r="C29" s="20">
        <v>9302.61</v>
      </c>
      <c r="D29" s="20">
        <v>8785.600781375495</v>
      </c>
      <c r="E29" s="20">
        <v>8461.1102362204729</v>
      </c>
      <c r="F29" s="20">
        <v>8458.3444</v>
      </c>
      <c r="G29" s="20">
        <v>4635</v>
      </c>
      <c r="H29" s="20">
        <v>5046.1162999999997</v>
      </c>
      <c r="I29" s="21"/>
      <c r="J29" s="22">
        <f t="shared" si="0"/>
        <v>411.11629999999968</v>
      </c>
      <c r="K29" s="23">
        <f t="shared" si="1"/>
        <v>8.869823085221136E-2</v>
      </c>
      <c r="L29" s="24">
        <v>14</v>
      </c>
    </row>
    <row r="30" spans="1:12" x14ac:dyDescent="0.2">
      <c r="A30" s="18" t="s">
        <v>73</v>
      </c>
      <c r="B30" s="19"/>
      <c r="C30" s="20">
        <v>4690.33</v>
      </c>
      <c r="D30" s="20">
        <v>4664.7588925217387</v>
      </c>
      <c r="E30" s="20">
        <v>4543.5039370078739</v>
      </c>
      <c r="F30" s="20">
        <v>4644.6319000000003</v>
      </c>
      <c r="G30" s="20">
        <v>2575</v>
      </c>
      <c r="H30" s="20">
        <v>3041.0077999999999</v>
      </c>
      <c r="I30" s="21"/>
      <c r="J30" s="22">
        <f t="shared" si="0"/>
        <v>466.00779999999986</v>
      </c>
      <c r="K30" s="23">
        <f t="shared" si="1"/>
        <v>0.1809739029126213</v>
      </c>
      <c r="L30" s="24">
        <v>28</v>
      </c>
    </row>
    <row r="31" spans="1:12" x14ac:dyDescent="0.2">
      <c r="A31" s="18" t="s">
        <v>99</v>
      </c>
      <c r="B31" s="19">
        <v>2</v>
      </c>
      <c r="C31" s="20">
        <v>20108.34</v>
      </c>
      <c r="D31" s="20">
        <v>20614.126479415016</v>
      </c>
      <c r="E31" s="20">
        <v>21623.27559055118</v>
      </c>
      <c r="F31" s="20">
        <v>20363.845700000002</v>
      </c>
      <c r="G31" s="20">
        <v>12123</v>
      </c>
      <c r="H31" s="20">
        <v>12293.391</v>
      </c>
      <c r="I31" s="21"/>
      <c r="J31" s="22">
        <f t="shared" si="0"/>
        <v>170.39099999999962</v>
      </c>
      <c r="K31" s="23">
        <f t="shared" si="1"/>
        <v>1.4055184360306824E-2</v>
      </c>
      <c r="L31" s="24">
        <v>2</v>
      </c>
    </row>
    <row r="32" spans="1:12" x14ac:dyDescent="0.2">
      <c r="A32" s="18" t="s">
        <v>23</v>
      </c>
      <c r="B32" s="19"/>
      <c r="C32" s="20">
        <v>13761.29</v>
      </c>
      <c r="D32" s="20">
        <v>13976.798407098811</v>
      </c>
      <c r="E32" s="20">
        <v>14144.476377952757</v>
      </c>
      <c r="F32" s="20">
        <v>13629.9619</v>
      </c>
      <c r="G32" s="20">
        <v>9142</v>
      </c>
      <c r="H32" s="20">
        <v>9022.8652000000002</v>
      </c>
      <c r="I32" s="21"/>
      <c r="J32" s="22">
        <f t="shared" si="0"/>
        <v>-119.13479999999981</v>
      </c>
      <c r="K32" s="23">
        <f t="shared" si="1"/>
        <v>-1.3031590461605755E-2</v>
      </c>
      <c r="L32" s="24">
        <v>6</v>
      </c>
    </row>
    <row r="33" spans="1:12" x14ac:dyDescent="0.2">
      <c r="A33" s="18" t="s">
        <v>67</v>
      </c>
      <c r="B33" s="19"/>
      <c r="C33" s="20">
        <v>9730.76</v>
      </c>
      <c r="D33" s="20">
        <v>9051.996045494072</v>
      </c>
      <c r="E33" s="20">
        <v>8575.6338582677163</v>
      </c>
      <c r="F33" s="20">
        <v>8352.2482</v>
      </c>
      <c r="G33" s="20">
        <v>2942</v>
      </c>
      <c r="H33" s="20">
        <v>4212.7888000000003</v>
      </c>
      <c r="I33" s="21"/>
      <c r="J33" s="22">
        <f t="shared" si="0"/>
        <v>1270.7888000000003</v>
      </c>
      <c r="K33" s="23">
        <f t="shared" si="1"/>
        <v>0.43194724677090424</v>
      </c>
      <c r="L33" s="24">
        <v>20</v>
      </c>
    </row>
    <row r="34" spans="1:12" x14ac:dyDescent="0.2">
      <c r="A34" s="18" t="s">
        <v>24</v>
      </c>
      <c r="B34" s="19"/>
      <c r="C34" s="20">
        <v>21052.07</v>
      </c>
      <c r="D34" s="20">
        <v>20231.739150454545</v>
      </c>
      <c r="E34" s="20">
        <v>20363</v>
      </c>
      <c r="F34" s="20">
        <v>20890.7467</v>
      </c>
      <c r="G34" s="20">
        <v>12102</v>
      </c>
      <c r="H34" s="20">
        <v>13141.287399999999</v>
      </c>
      <c r="I34" s="21"/>
      <c r="J34" s="22">
        <f t="shared" si="0"/>
        <v>1039.2873999999993</v>
      </c>
      <c r="K34" s="23">
        <f t="shared" si="1"/>
        <v>8.587732606180791E-2</v>
      </c>
      <c r="L34" s="24">
        <v>1</v>
      </c>
    </row>
    <row r="35" spans="1:12" x14ac:dyDescent="0.2">
      <c r="A35" s="18" t="s">
        <v>25</v>
      </c>
      <c r="B35" s="19"/>
      <c r="C35" s="20">
        <v>13824.31</v>
      </c>
      <c r="D35" s="20">
        <v>13747.964434308302</v>
      </c>
      <c r="E35" s="20">
        <v>13998.681102362205</v>
      </c>
      <c r="F35" s="20">
        <v>13427.5407</v>
      </c>
      <c r="G35" s="20">
        <v>9625</v>
      </c>
      <c r="H35" s="20">
        <v>8957.3423999999995</v>
      </c>
      <c r="I35" s="21"/>
      <c r="J35" s="22">
        <f t="shared" si="0"/>
        <v>-667.65760000000046</v>
      </c>
      <c r="K35" s="23">
        <f t="shared" si="1"/>
        <v>-6.9367023376623427E-2</v>
      </c>
      <c r="L35" s="24">
        <v>7</v>
      </c>
    </row>
    <row r="36" spans="1:12" x14ac:dyDescent="0.2">
      <c r="A36" s="18" t="s">
        <v>26</v>
      </c>
      <c r="B36" s="19"/>
      <c r="C36" s="20">
        <v>2767.71</v>
      </c>
      <c r="D36" s="20">
        <v>2498.1185790395257</v>
      </c>
      <c r="E36" s="20">
        <v>2442.2007874015749</v>
      </c>
      <c r="F36" s="20">
        <v>2571.6280000000002</v>
      </c>
      <c r="G36" s="20">
        <v>1517</v>
      </c>
      <c r="H36" s="20">
        <v>1534.4039</v>
      </c>
      <c r="I36" s="21"/>
      <c r="J36" s="22">
        <f t="shared" si="0"/>
        <v>17.403900000000021</v>
      </c>
      <c r="K36" s="23">
        <f t="shared" si="1"/>
        <v>1.1472577455504299E-2</v>
      </c>
      <c r="L36" s="24">
        <v>42</v>
      </c>
    </row>
    <row r="37" spans="1:12" x14ac:dyDescent="0.2">
      <c r="A37" s="18" t="s">
        <v>68</v>
      </c>
      <c r="B37" s="19"/>
      <c r="C37" s="20">
        <v>9848.9699999999993</v>
      </c>
      <c r="D37" s="20">
        <v>9612.5375490434799</v>
      </c>
      <c r="E37" s="20">
        <v>9790.2401574803152</v>
      </c>
      <c r="F37" s="20">
        <v>9735.1751000000004</v>
      </c>
      <c r="G37" s="20">
        <v>5549</v>
      </c>
      <c r="H37" s="20">
        <v>5400.4548999999997</v>
      </c>
      <c r="I37" s="21"/>
      <c r="J37" s="22">
        <f t="shared" si="0"/>
        <v>-148.54510000000028</v>
      </c>
      <c r="K37" s="23">
        <f t="shared" si="1"/>
        <v>-2.6769706253379037E-2</v>
      </c>
      <c r="L37" s="24">
        <v>12</v>
      </c>
    </row>
    <row r="38" spans="1:12" x14ac:dyDescent="0.2">
      <c r="A38" s="18" t="s">
        <v>102</v>
      </c>
      <c r="B38" s="19">
        <v>1</v>
      </c>
      <c r="C38" s="20">
        <v>4183.42</v>
      </c>
      <c r="D38" s="20">
        <v>4670.3015379164744</v>
      </c>
      <c r="E38" s="20">
        <v>5089.7823809810261</v>
      </c>
      <c r="F38" s="20">
        <v>5829.3127999999997</v>
      </c>
      <c r="G38" s="20">
        <v>1597</v>
      </c>
      <c r="H38" s="20">
        <v>2174.3811999999998</v>
      </c>
      <c r="I38" s="21"/>
      <c r="J38" s="22">
        <f t="shared" si="0"/>
        <v>577.38119999999981</v>
      </c>
      <c r="K38" s="23">
        <f t="shared" si="1"/>
        <v>0.36154113963681894</v>
      </c>
      <c r="L38" s="24">
        <v>38</v>
      </c>
    </row>
    <row r="39" spans="1:12" x14ac:dyDescent="0.2">
      <c r="A39" s="18" t="s">
        <v>27</v>
      </c>
      <c r="B39" s="19"/>
      <c r="C39" s="20">
        <v>6204.11</v>
      </c>
      <c r="D39" s="20">
        <v>6405.5177782529636</v>
      </c>
      <c r="E39" s="20">
        <v>6375.6062992125981</v>
      </c>
      <c r="F39" s="20">
        <v>6460.8797999999997</v>
      </c>
      <c r="G39" s="20">
        <v>4241</v>
      </c>
      <c r="H39" s="20">
        <v>4272.5189</v>
      </c>
      <c r="I39" s="21"/>
      <c r="J39" s="22">
        <f t="shared" si="0"/>
        <v>31.518900000000031</v>
      </c>
      <c r="K39" s="23">
        <f t="shared" si="1"/>
        <v>7.4319500117896791E-3</v>
      </c>
      <c r="L39" s="24">
        <v>19</v>
      </c>
    </row>
    <row r="40" spans="1:12" x14ac:dyDescent="0.2">
      <c r="A40" s="18" t="s">
        <v>69</v>
      </c>
      <c r="B40" s="19"/>
      <c r="C40" s="20">
        <v>4129.1400000000003</v>
      </c>
      <c r="D40" s="20">
        <v>4118.9999896877471</v>
      </c>
      <c r="E40" s="20">
        <v>4133.035433070866</v>
      </c>
      <c r="F40" s="20">
        <v>4063.5644000000002</v>
      </c>
      <c r="G40" s="20">
        <v>1985</v>
      </c>
      <c r="H40" s="20">
        <v>1953.4203</v>
      </c>
      <c r="I40" s="21"/>
      <c r="J40" s="22">
        <f t="shared" si="0"/>
        <v>-31.579700000000003</v>
      </c>
      <c r="K40" s="23">
        <f t="shared" si="1"/>
        <v>-1.5909168765743074E-2</v>
      </c>
      <c r="L40" s="24">
        <v>40</v>
      </c>
    </row>
    <row r="41" spans="1:12" x14ac:dyDescent="0.2">
      <c r="A41" s="18" t="s">
        <v>28</v>
      </c>
      <c r="B41" s="19"/>
      <c r="C41" s="20">
        <v>3632.11</v>
      </c>
      <c r="D41" s="20">
        <v>3537.7312283952569</v>
      </c>
      <c r="E41" s="20">
        <v>3770.5748031496064</v>
      </c>
      <c r="F41" s="20">
        <v>3873.3667999999998</v>
      </c>
      <c r="G41" s="20">
        <v>2334</v>
      </c>
      <c r="H41" s="20">
        <v>2135.5619000000002</v>
      </c>
      <c r="I41" s="21"/>
      <c r="J41" s="22">
        <f t="shared" si="0"/>
        <v>-198.43809999999985</v>
      </c>
      <c r="K41" s="23">
        <f t="shared" si="1"/>
        <v>-8.5020608397600617E-2</v>
      </c>
      <c r="L41" s="24">
        <v>39</v>
      </c>
    </row>
    <row r="42" spans="1:12" x14ac:dyDescent="0.2">
      <c r="A42" s="18" t="s">
        <v>29</v>
      </c>
      <c r="B42" s="19"/>
      <c r="C42" s="20">
        <v>2663.33</v>
      </c>
      <c r="D42" s="20">
        <v>2756.3003982924902</v>
      </c>
      <c r="E42" s="20">
        <v>3211.5</v>
      </c>
      <c r="F42" s="20">
        <v>2749.1451999999999</v>
      </c>
      <c r="G42" s="20">
        <v>1670</v>
      </c>
      <c r="H42" s="20">
        <v>1509.6696999999999</v>
      </c>
      <c r="I42" s="21"/>
      <c r="J42" s="22">
        <f t="shared" si="0"/>
        <v>-160.33030000000008</v>
      </c>
      <c r="K42" s="23">
        <f t="shared" si="1"/>
        <v>-9.6006167664670711E-2</v>
      </c>
      <c r="L42" s="24">
        <v>43</v>
      </c>
    </row>
    <row r="43" spans="1:12" x14ac:dyDescent="0.2">
      <c r="A43" s="18" t="s">
        <v>30</v>
      </c>
      <c r="B43" s="19"/>
      <c r="C43" s="20">
        <v>1384.9</v>
      </c>
      <c r="D43" s="20">
        <v>1611.5652149920948</v>
      </c>
      <c r="E43" s="20">
        <v>1739.7086614173229</v>
      </c>
      <c r="F43" s="20">
        <v>1746.4463000000001</v>
      </c>
      <c r="G43" s="20">
        <v>860</v>
      </c>
      <c r="H43" s="20">
        <v>858.9991</v>
      </c>
      <c r="I43" s="21"/>
      <c r="J43" s="22">
        <f t="shared" si="0"/>
        <v>-1.0009000000000015</v>
      </c>
      <c r="K43" s="23">
        <f t="shared" si="1"/>
        <v>-1.1638372093023272E-3</v>
      </c>
      <c r="L43" s="24">
        <v>46</v>
      </c>
    </row>
    <row r="44" spans="1:12" x14ac:dyDescent="0.2">
      <c r="A44" s="18" t="s">
        <v>31</v>
      </c>
      <c r="B44" s="19"/>
      <c r="C44" s="20">
        <v>2296.3200000000002</v>
      </c>
      <c r="D44" s="20">
        <v>2236.6995995849807</v>
      </c>
      <c r="E44" s="20">
        <v>2284.1259842519685</v>
      </c>
      <c r="F44" s="20">
        <v>2230.7932999999998</v>
      </c>
      <c r="G44" s="20">
        <v>1267</v>
      </c>
      <c r="H44" s="20">
        <v>1363.3257000000001</v>
      </c>
      <c r="I44" s="21"/>
      <c r="J44" s="22">
        <f t="shared" si="0"/>
        <v>96.325700000000097</v>
      </c>
      <c r="K44" s="23">
        <f t="shared" si="1"/>
        <v>7.6026598263614908E-2</v>
      </c>
      <c r="L44" s="24">
        <v>44</v>
      </c>
    </row>
    <row r="45" spans="1:12" x14ac:dyDescent="0.2">
      <c r="A45" s="18" t="s">
        <v>32</v>
      </c>
      <c r="B45" s="19"/>
      <c r="C45" s="20">
        <v>6280.55</v>
      </c>
      <c r="D45" s="20">
        <v>6062.8853637470365</v>
      </c>
      <c r="E45" s="20">
        <v>5914.5196850393704</v>
      </c>
      <c r="F45" s="20">
        <v>5505.3405000000002</v>
      </c>
      <c r="G45" s="20">
        <v>2089</v>
      </c>
      <c r="H45" s="20">
        <v>3360.0882000000001</v>
      </c>
      <c r="I45" s="21"/>
      <c r="J45" s="22">
        <f t="shared" si="0"/>
        <v>1271.0882000000001</v>
      </c>
      <c r="K45" s="23">
        <f t="shared" si="1"/>
        <v>0.60846730493058887</v>
      </c>
      <c r="L45" s="24">
        <v>24</v>
      </c>
    </row>
    <row r="46" spans="1:12" x14ac:dyDescent="0.2">
      <c r="A46" s="18" t="s">
        <v>33</v>
      </c>
      <c r="B46" s="19"/>
      <c r="C46" s="20">
        <v>12389.51</v>
      </c>
      <c r="D46" s="20">
        <v>11497.774703553359</v>
      </c>
      <c r="E46" s="20">
        <v>11124.448818897637</v>
      </c>
      <c r="F46" s="20">
        <v>10680.2953</v>
      </c>
      <c r="G46" s="20">
        <v>7097</v>
      </c>
      <c r="H46" s="20">
        <v>7240.6370999999999</v>
      </c>
      <c r="I46" s="21"/>
      <c r="J46" s="22">
        <f t="shared" si="0"/>
        <v>143.63709999999992</v>
      </c>
      <c r="K46" s="23">
        <f t="shared" si="1"/>
        <v>2.0239129209525138E-2</v>
      </c>
      <c r="L46" s="24">
        <v>9</v>
      </c>
    </row>
    <row r="47" spans="1:12" x14ac:dyDescent="0.2">
      <c r="A47" s="18" t="s">
        <v>34</v>
      </c>
      <c r="B47" s="19"/>
      <c r="C47" s="20">
        <v>5217.22</v>
      </c>
      <c r="D47" s="20">
        <v>5303.6996039130445</v>
      </c>
      <c r="E47" s="20">
        <v>5471.5590551181103</v>
      </c>
      <c r="F47" s="20">
        <v>5188.6289999999999</v>
      </c>
      <c r="G47" s="20">
        <v>1964</v>
      </c>
      <c r="H47" s="20">
        <v>3068.9866000000002</v>
      </c>
      <c r="I47" s="21"/>
      <c r="J47" s="22">
        <f t="shared" si="0"/>
        <v>1104.9866000000002</v>
      </c>
      <c r="K47" s="23">
        <f t="shared" si="1"/>
        <v>0.56262046843177194</v>
      </c>
      <c r="L47" s="24">
        <v>27</v>
      </c>
    </row>
    <row r="48" spans="1:12" x14ac:dyDescent="0.2">
      <c r="A48" s="18" t="s">
        <v>35</v>
      </c>
      <c r="B48" s="19"/>
      <c r="C48" s="20">
        <v>4569.3100000000004</v>
      </c>
      <c r="D48" s="20">
        <v>4172.9011995138335</v>
      </c>
      <c r="E48" s="20">
        <v>3827.7913385826773</v>
      </c>
      <c r="F48" s="20">
        <v>3685.5092</v>
      </c>
      <c r="G48" s="20">
        <v>1907</v>
      </c>
      <c r="H48" s="20">
        <v>2301.4456</v>
      </c>
      <c r="I48" s="21"/>
      <c r="J48" s="22">
        <f t="shared" si="0"/>
        <v>394.44560000000001</v>
      </c>
      <c r="K48" s="23">
        <f t="shared" si="1"/>
        <v>0.20684090194022026</v>
      </c>
      <c r="L48" s="24">
        <v>35</v>
      </c>
    </row>
    <row r="49" spans="1:12" x14ac:dyDescent="0.2">
      <c r="A49" s="18" t="s">
        <v>74</v>
      </c>
      <c r="B49" s="19"/>
      <c r="C49" s="20">
        <v>6395.57</v>
      </c>
      <c r="D49" s="20">
        <v>6125.7707419565222</v>
      </c>
      <c r="E49" s="20">
        <v>5892.1574803149606</v>
      </c>
      <c r="F49" s="20">
        <v>5523.1641</v>
      </c>
      <c r="G49" s="20">
        <v>3490</v>
      </c>
      <c r="H49" s="20">
        <v>3835.5228999999999</v>
      </c>
      <c r="I49" s="21"/>
      <c r="J49" s="22">
        <f>IF(AND(G49=0,H49=0),"",H49-G49)</f>
        <v>345.52289999999994</v>
      </c>
      <c r="K49" s="23">
        <f>IFERROR(J49/G49,"")</f>
        <v>9.900369627507162E-2</v>
      </c>
      <c r="L49" s="24">
        <v>23</v>
      </c>
    </row>
    <row r="50" spans="1:12" s="4" customFormat="1" ht="13.5" thickBot="1" x14ac:dyDescent="0.25">
      <c r="A50" s="25" t="s">
        <v>63</v>
      </c>
      <c r="B50" s="19"/>
      <c r="C50" s="26">
        <f t="shared" ref="C50:G50" si="2">SUM(C4:C49)</f>
        <v>374066.28999999992</v>
      </c>
      <c r="D50" s="27">
        <f t="shared" si="2"/>
        <v>364464.87067110609</v>
      </c>
      <c r="E50" s="27">
        <f t="shared" si="2"/>
        <v>362528.13671168976</v>
      </c>
      <c r="F50" s="27">
        <f t="shared" si="2"/>
        <v>359306.30770000006</v>
      </c>
      <c r="G50" s="27">
        <f t="shared" si="2"/>
        <v>193926</v>
      </c>
      <c r="H50" s="27">
        <v>212275.65819999998</v>
      </c>
      <c r="I50" s="28"/>
      <c r="J50" s="29">
        <f>IF(AND(G50=0,H50=0),"",H50-G50)</f>
        <v>18349.658199999976</v>
      </c>
      <c r="K50" s="30">
        <f>IFERROR(J50/G50,"")</f>
        <v>9.4621959922857046E-2</v>
      </c>
      <c r="L50" s="24"/>
    </row>
    <row r="51" spans="1:12" s="7" customFormat="1" x14ac:dyDescent="0.2">
      <c r="A51" s="12" t="s">
        <v>57</v>
      </c>
      <c r="B51" s="13"/>
      <c r="C51" s="14"/>
      <c r="D51" s="15"/>
      <c r="E51" s="15"/>
      <c r="F51" s="15"/>
      <c r="G51" s="15"/>
      <c r="H51" s="15"/>
      <c r="I51" s="15"/>
      <c r="J51" s="16" t="str">
        <f t="shared" si="0"/>
        <v/>
      </c>
      <c r="K51" s="15" t="str">
        <f t="shared" si="1"/>
        <v/>
      </c>
      <c r="L51" s="17"/>
    </row>
    <row r="52" spans="1:12" x14ac:dyDescent="0.2">
      <c r="A52" s="18" t="s">
        <v>36</v>
      </c>
      <c r="B52" s="19"/>
      <c r="C52" s="20">
        <v>1139.57</v>
      </c>
      <c r="D52" s="20">
        <v>1041.4150177865613</v>
      </c>
      <c r="E52" s="20">
        <v>1018.9015748031496</v>
      </c>
      <c r="F52" s="20">
        <v>996.68499999999995</v>
      </c>
      <c r="G52" s="20">
        <v>423</v>
      </c>
      <c r="H52" s="20">
        <v>508.06319999999999</v>
      </c>
      <c r="I52" s="21"/>
      <c r="J52" s="22">
        <f t="shared" si="0"/>
        <v>85.063199999999995</v>
      </c>
      <c r="K52" s="23">
        <f t="shared" si="1"/>
        <v>0.20109503546099289</v>
      </c>
      <c r="L52" s="24">
        <v>10</v>
      </c>
    </row>
    <row r="53" spans="1:12" x14ac:dyDescent="0.2">
      <c r="A53" s="18" t="s">
        <v>37</v>
      </c>
      <c r="B53" s="19"/>
      <c r="C53" s="20">
        <v>785.75</v>
      </c>
      <c r="D53" s="20">
        <v>733.07905220948612</v>
      </c>
      <c r="E53" s="20">
        <v>734.31889763779532</v>
      </c>
      <c r="F53" s="20">
        <v>721.81889999999999</v>
      </c>
      <c r="G53" s="20">
        <v>358</v>
      </c>
      <c r="H53" s="20">
        <v>457.27269999999999</v>
      </c>
      <c r="I53" s="21"/>
      <c r="J53" s="22">
        <f t="shared" si="0"/>
        <v>99.272699999999986</v>
      </c>
      <c r="K53" s="23">
        <f t="shared" si="1"/>
        <v>0.27729804469273739</v>
      </c>
      <c r="L53" s="24">
        <v>11</v>
      </c>
    </row>
    <row r="54" spans="1:12" x14ac:dyDescent="0.2">
      <c r="A54" s="18" t="s">
        <v>38</v>
      </c>
      <c r="B54" s="19"/>
      <c r="C54" s="20">
        <v>702.93</v>
      </c>
      <c r="D54" s="20">
        <v>679.61266599209489</v>
      </c>
      <c r="E54" s="20">
        <v>680.76771653543312</v>
      </c>
      <c r="F54" s="20">
        <v>666.63779999999997</v>
      </c>
      <c r="G54" s="20">
        <v>308</v>
      </c>
      <c r="H54" s="20">
        <v>390.6798</v>
      </c>
      <c r="I54" s="21"/>
      <c r="J54" s="22">
        <f t="shared" si="0"/>
        <v>82.6798</v>
      </c>
      <c r="K54" s="23">
        <f t="shared" si="1"/>
        <v>0.26844090909090912</v>
      </c>
      <c r="L54" s="24">
        <v>16</v>
      </c>
    </row>
    <row r="55" spans="1:12" x14ac:dyDescent="0.2">
      <c r="A55" s="18" t="s">
        <v>39</v>
      </c>
      <c r="B55" s="19"/>
      <c r="C55" s="20">
        <v>569.48</v>
      </c>
      <c r="D55" s="20">
        <v>540.08299213438727</v>
      </c>
      <c r="E55" s="20">
        <v>549.74803149606294</v>
      </c>
      <c r="F55" s="20">
        <v>509.30309999999997</v>
      </c>
      <c r="G55" s="20">
        <v>217</v>
      </c>
      <c r="H55" s="20">
        <v>252.39529999999999</v>
      </c>
      <c r="I55" s="21"/>
      <c r="J55" s="22">
        <f t="shared" si="0"/>
        <v>35.395299999999992</v>
      </c>
      <c r="K55" s="23">
        <f t="shared" si="1"/>
        <v>0.16311198156682025</v>
      </c>
      <c r="L55" s="24">
        <v>22</v>
      </c>
    </row>
    <row r="56" spans="1:12" x14ac:dyDescent="0.2">
      <c r="A56" s="18" t="s">
        <v>40</v>
      </c>
      <c r="B56" s="19"/>
      <c r="C56" s="20">
        <v>574.84</v>
      </c>
      <c r="D56" s="20">
        <v>569.84980671146252</v>
      </c>
      <c r="E56" s="20">
        <v>635.87401574803152</v>
      </c>
      <c r="F56" s="20">
        <v>636.86220000000003</v>
      </c>
      <c r="G56" s="20">
        <v>292</v>
      </c>
      <c r="H56" s="20">
        <v>337.25689999999997</v>
      </c>
      <c r="I56" s="21"/>
      <c r="J56" s="22">
        <f t="shared" si="0"/>
        <v>45.256899999999973</v>
      </c>
      <c r="K56" s="23">
        <f t="shared" si="1"/>
        <v>0.15498938356164374</v>
      </c>
      <c r="L56" s="24">
        <v>18</v>
      </c>
    </row>
    <row r="57" spans="1:12" x14ac:dyDescent="0.2">
      <c r="A57" s="18" t="s">
        <v>41</v>
      </c>
      <c r="B57" s="19"/>
      <c r="C57" s="20">
        <v>1301.6500000000001</v>
      </c>
      <c r="D57" s="20">
        <v>1284.165996889328</v>
      </c>
      <c r="E57" s="20">
        <v>1277.7440944881889</v>
      </c>
      <c r="F57" s="20">
        <v>1214.3779999999999</v>
      </c>
      <c r="G57" s="20">
        <v>642</v>
      </c>
      <c r="H57" s="20">
        <v>801.73119999999994</v>
      </c>
      <c r="I57" s="21"/>
      <c r="J57" s="22">
        <f t="shared" si="0"/>
        <v>159.73119999999994</v>
      </c>
      <c r="K57" s="23">
        <f t="shared" si="1"/>
        <v>0.24880249221183792</v>
      </c>
      <c r="L57" s="24">
        <v>7</v>
      </c>
    </row>
    <row r="58" spans="1:12" x14ac:dyDescent="0.2">
      <c r="A58" s="18" t="s">
        <v>42</v>
      </c>
      <c r="B58" s="19"/>
      <c r="C58" s="20">
        <v>673.05</v>
      </c>
      <c r="D58" s="20">
        <v>662.49408103162057</v>
      </c>
      <c r="E58" s="20">
        <v>688.58661417322833</v>
      </c>
      <c r="F58" s="20">
        <v>682.09450000000004</v>
      </c>
      <c r="G58" s="20">
        <v>298</v>
      </c>
      <c r="H58" s="20">
        <v>388.34780000000001</v>
      </c>
      <c r="I58" s="21"/>
      <c r="J58" s="22">
        <f t="shared" si="0"/>
        <v>90.347800000000007</v>
      </c>
      <c r="K58" s="23">
        <f t="shared" si="1"/>
        <v>0.30318053691275171</v>
      </c>
      <c r="L58" s="24">
        <v>17</v>
      </c>
    </row>
    <row r="59" spans="1:12" x14ac:dyDescent="0.2">
      <c r="A59" s="18" t="s">
        <v>43</v>
      </c>
      <c r="B59" s="19"/>
      <c r="C59" s="20">
        <v>634.66999999999996</v>
      </c>
      <c r="D59" s="20">
        <v>641.42291503557317</v>
      </c>
      <c r="E59" s="20">
        <v>674.25590551181108</v>
      </c>
      <c r="F59" s="20">
        <v>645.64170000000001</v>
      </c>
      <c r="G59" s="20">
        <v>330</v>
      </c>
      <c r="H59" s="20">
        <v>416.01979999999998</v>
      </c>
      <c r="I59" s="21"/>
      <c r="J59" s="22">
        <f t="shared" si="0"/>
        <v>86.019799999999975</v>
      </c>
      <c r="K59" s="23">
        <f t="shared" si="1"/>
        <v>0.26066606060606051</v>
      </c>
      <c r="L59" s="24">
        <v>14</v>
      </c>
    </row>
    <row r="60" spans="1:12" x14ac:dyDescent="0.2">
      <c r="A60" s="18" t="s">
        <v>78</v>
      </c>
      <c r="B60" s="19"/>
      <c r="C60" s="20">
        <v>345.69</v>
      </c>
      <c r="D60" s="20">
        <v>356.55731392885377</v>
      </c>
      <c r="E60" s="20">
        <v>385.0787401574803</v>
      </c>
      <c r="F60" s="20">
        <v>363.20080000000002</v>
      </c>
      <c r="G60" s="20">
        <v>239</v>
      </c>
      <c r="H60" s="20">
        <v>286.30040000000002</v>
      </c>
      <c r="I60" s="21"/>
      <c r="J60" s="22">
        <f t="shared" si="0"/>
        <v>47.300400000000025</v>
      </c>
      <c r="K60" s="23">
        <f t="shared" si="1"/>
        <v>0.19790962343096244</v>
      </c>
      <c r="L60" s="24">
        <v>21</v>
      </c>
    </row>
    <row r="61" spans="1:12" x14ac:dyDescent="0.2">
      <c r="A61" s="18" t="s">
        <v>44</v>
      </c>
      <c r="B61" s="19"/>
      <c r="C61" s="20">
        <v>593.63</v>
      </c>
      <c r="D61" s="20">
        <v>546.94071744664029</v>
      </c>
      <c r="E61" s="20">
        <v>595.26377952755911</v>
      </c>
      <c r="F61" s="20">
        <v>538.95669999999996</v>
      </c>
      <c r="G61" s="20">
        <v>331</v>
      </c>
      <c r="H61" s="20">
        <v>415.54149999999998</v>
      </c>
      <c r="I61" s="21"/>
      <c r="J61" s="22">
        <f t="shared" si="0"/>
        <v>84.541499999999985</v>
      </c>
      <c r="K61" s="23">
        <f t="shared" si="1"/>
        <v>0.2554123867069486</v>
      </c>
      <c r="L61" s="24">
        <v>15</v>
      </c>
    </row>
    <row r="62" spans="1:12" x14ac:dyDescent="0.2">
      <c r="A62" s="18" t="s">
        <v>45</v>
      </c>
      <c r="B62" s="19"/>
      <c r="C62" s="20">
        <v>2558.63</v>
      </c>
      <c r="D62" s="20">
        <v>2395.2845878339922</v>
      </c>
      <c r="E62" s="20">
        <v>2423.5708661417325</v>
      </c>
      <c r="F62" s="20">
        <v>2272.2676999999999</v>
      </c>
      <c r="G62" s="20">
        <v>1245</v>
      </c>
      <c r="H62" s="20">
        <v>1436.9565</v>
      </c>
      <c r="I62" s="21"/>
      <c r="J62" s="22">
        <f>IF(AND(G62=0,H62=0),"",H62-G62)</f>
        <v>191.95650000000001</v>
      </c>
      <c r="K62" s="23">
        <f>IFERROR(J62/G62,"")</f>
        <v>0.15418192771084338</v>
      </c>
      <c r="L62" s="24">
        <v>1</v>
      </c>
    </row>
    <row r="63" spans="1:12" x14ac:dyDescent="0.2">
      <c r="A63" s="18" t="s">
        <v>97</v>
      </c>
      <c r="B63" s="19"/>
      <c r="C63" s="20">
        <v>1548.61</v>
      </c>
      <c r="D63" s="20">
        <v>1463.6837980948617</v>
      </c>
      <c r="E63" s="20">
        <v>1500.6338582677165</v>
      </c>
      <c r="F63" s="20">
        <v>1365.2677000000001</v>
      </c>
      <c r="G63" s="20">
        <v>739</v>
      </c>
      <c r="H63" s="20">
        <v>924.39530000000002</v>
      </c>
      <c r="I63" s="21"/>
      <c r="J63" s="22">
        <f t="shared" si="0"/>
        <v>185.39530000000002</v>
      </c>
      <c r="K63" s="23">
        <f t="shared" si="1"/>
        <v>0.25087320703653587</v>
      </c>
      <c r="L63" s="24">
        <v>3</v>
      </c>
    </row>
    <row r="64" spans="1:12" x14ac:dyDescent="0.2">
      <c r="A64" s="18" t="s">
        <v>46</v>
      </c>
      <c r="B64" s="19"/>
      <c r="C64" s="20">
        <v>2076</v>
      </c>
      <c r="D64" s="20">
        <v>1970.2490251976285</v>
      </c>
      <c r="E64" s="20">
        <v>1989.5039370078741</v>
      </c>
      <c r="F64" s="20">
        <v>1842.4606000000001</v>
      </c>
      <c r="G64" s="20">
        <v>883</v>
      </c>
      <c r="H64" s="20">
        <v>1040.6838</v>
      </c>
      <c r="I64" s="21"/>
      <c r="J64" s="22">
        <f t="shared" si="0"/>
        <v>157.68380000000002</v>
      </c>
      <c r="K64" s="23">
        <f t="shared" si="1"/>
        <v>0.17857734994337487</v>
      </c>
      <c r="L64" s="24">
        <v>2</v>
      </c>
    </row>
    <row r="65" spans="1:12" x14ac:dyDescent="0.2">
      <c r="A65" s="18" t="s">
        <v>47</v>
      </c>
      <c r="B65" s="19"/>
      <c r="C65" s="20">
        <v>1445.12</v>
      </c>
      <c r="D65" s="20">
        <v>1395.8379438735178</v>
      </c>
      <c r="E65" s="20">
        <v>1455.3031496062993</v>
      </c>
      <c r="F65" s="20">
        <v>1376.7244000000001</v>
      </c>
      <c r="G65" s="20">
        <v>758</v>
      </c>
      <c r="H65" s="20">
        <v>893.04740000000004</v>
      </c>
      <c r="I65" s="21"/>
      <c r="J65" s="22">
        <f t="shared" si="0"/>
        <v>135.04740000000004</v>
      </c>
      <c r="K65" s="23">
        <f t="shared" si="1"/>
        <v>0.17816279683377315</v>
      </c>
      <c r="L65" s="24">
        <v>4</v>
      </c>
    </row>
    <row r="66" spans="1:12" x14ac:dyDescent="0.2">
      <c r="A66" s="18" t="s">
        <v>48</v>
      </c>
      <c r="B66" s="19"/>
      <c r="C66" s="20">
        <v>997.14</v>
      </c>
      <c r="D66" s="20">
        <v>980.44664380237168</v>
      </c>
      <c r="E66" s="20">
        <v>1112.240157480315</v>
      </c>
      <c r="F66" s="20">
        <v>1029.8583000000001</v>
      </c>
      <c r="G66" s="20">
        <v>599</v>
      </c>
      <c r="H66" s="20">
        <v>674.4941</v>
      </c>
      <c r="I66" s="21"/>
      <c r="J66" s="22">
        <f t="shared" si="0"/>
        <v>75.494100000000003</v>
      </c>
      <c r="K66" s="23">
        <f t="shared" si="1"/>
        <v>0.12603355592654425</v>
      </c>
      <c r="L66" s="24">
        <v>8</v>
      </c>
    </row>
    <row r="67" spans="1:12" x14ac:dyDescent="0.2">
      <c r="A67" s="18" t="s">
        <v>49</v>
      </c>
      <c r="B67" s="19"/>
      <c r="C67" s="20">
        <v>254.01</v>
      </c>
      <c r="D67" s="20">
        <v>244.1264761541502</v>
      </c>
      <c r="E67" s="20">
        <v>238.89370078740157</v>
      </c>
      <c r="F67" s="20">
        <v>239.76769999999999</v>
      </c>
      <c r="G67" s="20">
        <v>88</v>
      </c>
      <c r="H67" s="20">
        <v>101.88930000000001</v>
      </c>
      <c r="I67" s="21"/>
      <c r="J67" s="22">
        <f t="shared" si="0"/>
        <v>13.889300000000006</v>
      </c>
      <c r="K67" s="23">
        <f t="shared" si="1"/>
        <v>0.15783295454545462</v>
      </c>
      <c r="L67" s="24">
        <v>33</v>
      </c>
    </row>
    <row r="68" spans="1:12" x14ac:dyDescent="0.2">
      <c r="A68" s="18" t="s">
        <v>79</v>
      </c>
      <c r="B68" s="19">
        <v>4</v>
      </c>
      <c r="C68" s="20">
        <v>453.28999999999996</v>
      </c>
      <c r="D68" s="20">
        <v>419.28064366007902</v>
      </c>
      <c r="E68" s="20">
        <v>488.09448818897636</v>
      </c>
      <c r="F68" s="20">
        <v>439.56700000000001</v>
      </c>
      <c r="G68" s="20">
        <v>173</v>
      </c>
      <c r="H68" s="20">
        <v>170.1857</v>
      </c>
      <c r="I68" s="21"/>
      <c r="J68" s="22">
        <f t="shared" si="0"/>
        <v>-2.8143000000000029</v>
      </c>
      <c r="K68" s="23">
        <f t="shared" si="1"/>
        <v>-1.6267630057803486E-2</v>
      </c>
      <c r="L68" s="24">
        <v>28</v>
      </c>
    </row>
    <row r="69" spans="1:12" x14ac:dyDescent="0.2">
      <c r="A69" s="18" t="s">
        <v>80</v>
      </c>
      <c r="B69" s="19">
        <v>4</v>
      </c>
      <c r="C69" s="20">
        <v>1678.85</v>
      </c>
      <c r="D69" s="20">
        <v>1649.1857832608696</v>
      </c>
      <c r="E69" s="20">
        <v>1689.6141732283465</v>
      </c>
      <c r="F69" s="20">
        <v>1534.0157000000002</v>
      </c>
      <c r="G69" s="20">
        <v>548</v>
      </c>
      <c r="H69" s="20">
        <v>578.91700000000003</v>
      </c>
      <c r="I69" s="21"/>
      <c r="J69" s="22">
        <f t="shared" ref="J69:J87" si="3">IF(AND(G69=0,H69=0),"",H69-G69)</f>
        <v>30.91700000000003</v>
      </c>
      <c r="K69" s="23">
        <f t="shared" ref="K69:K87" si="4">IFERROR(J69/G69,"")</f>
        <v>5.6417883211678885E-2</v>
      </c>
      <c r="L69" s="24">
        <v>9</v>
      </c>
    </row>
    <row r="70" spans="1:12" x14ac:dyDescent="0.2">
      <c r="A70" s="18" t="s">
        <v>50</v>
      </c>
      <c r="B70" s="19"/>
      <c r="C70" s="20">
        <v>129.05000000000001</v>
      </c>
      <c r="D70" s="20">
        <v>117.40711687747036</v>
      </c>
      <c r="E70" s="20">
        <v>116.87007874015748</v>
      </c>
      <c r="F70" s="20">
        <v>103.85039999999999</v>
      </c>
      <c r="G70" s="20">
        <v>46</v>
      </c>
      <c r="H70" s="20">
        <v>53.766800000000003</v>
      </c>
      <c r="I70" s="21"/>
      <c r="J70" s="22">
        <f t="shared" si="3"/>
        <v>7.7668000000000035</v>
      </c>
      <c r="K70" s="23">
        <f t="shared" si="4"/>
        <v>0.16884347826086965</v>
      </c>
      <c r="L70" s="24">
        <v>35</v>
      </c>
    </row>
    <row r="71" spans="1:12" x14ac:dyDescent="0.2">
      <c r="A71" s="18" t="s">
        <v>85</v>
      </c>
      <c r="B71" s="19">
        <v>3</v>
      </c>
      <c r="C71" s="20">
        <v>710.18999999999994</v>
      </c>
      <c r="D71" s="20">
        <v>677.80633044268779</v>
      </c>
      <c r="E71" s="20">
        <v>689.53149606299212</v>
      </c>
      <c r="F71" s="20">
        <v>603.93700000000001</v>
      </c>
      <c r="G71" s="20">
        <v>286</v>
      </c>
      <c r="H71" s="20">
        <v>325.90120000000002</v>
      </c>
      <c r="I71" s="21"/>
      <c r="J71" s="22">
        <f t="shared" si="3"/>
        <v>39.901200000000017</v>
      </c>
      <c r="K71" s="23">
        <f t="shared" si="4"/>
        <v>0.13951468531468539</v>
      </c>
      <c r="L71" s="24">
        <v>19</v>
      </c>
    </row>
    <row r="72" spans="1:12" x14ac:dyDescent="0.2">
      <c r="A72" s="18" t="s">
        <v>81</v>
      </c>
      <c r="B72" s="19">
        <v>4</v>
      </c>
      <c r="C72" s="20">
        <v>1859.9699999999998</v>
      </c>
      <c r="D72" s="20">
        <v>1804.3201651501977</v>
      </c>
      <c r="E72" s="20">
        <v>1890.2834645669291</v>
      </c>
      <c r="F72" s="20">
        <v>1703.3700999999999</v>
      </c>
      <c r="G72" s="20">
        <v>708</v>
      </c>
      <c r="H72" s="20">
        <v>841.71929999999998</v>
      </c>
      <c r="I72" s="21"/>
      <c r="J72" s="22">
        <f t="shared" si="3"/>
        <v>133.71929999999998</v>
      </c>
      <c r="K72" s="23">
        <f t="shared" si="4"/>
        <v>0.18886906779661014</v>
      </c>
      <c r="L72" s="24">
        <v>5</v>
      </c>
    </row>
    <row r="73" spans="1:12" x14ac:dyDescent="0.2">
      <c r="A73" s="18" t="s">
        <v>82</v>
      </c>
      <c r="B73" s="19">
        <v>4</v>
      </c>
      <c r="C73" s="20">
        <v>974.07</v>
      </c>
      <c r="D73" s="20">
        <v>981.38735333992099</v>
      </c>
      <c r="E73" s="20">
        <v>1006.0551181102362</v>
      </c>
      <c r="F73" s="20">
        <v>925.60239999999999</v>
      </c>
      <c r="G73" s="20">
        <v>368</v>
      </c>
      <c r="H73" s="20">
        <v>419.71539999999999</v>
      </c>
      <c r="I73" s="21"/>
      <c r="J73" s="22">
        <f t="shared" si="3"/>
        <v>51.715399999999988</v>
      </c>
      <c r="K73" s="23">
        <f t="shared" si="4"/>
        <v>0.14053097826086952</v>
      </c>
      <c r="L73" s="24">
        <v>13</v>
      </c>
    </row>
    <row r="74" spans="1:12" x14ac:dyDescent="0.2">
      <c r="A74" s="18" t="s">
        <v>75</v>
      </c>
      <c r="B74" s="19"/>
      <c r="C74" s="20">
        <v>657.98</v>
      </c>
      <c r="D74" s="20">
        <v>668.48616445454547</v>
      </c>
      <c r="E74" s="20">
        <v>639.34645669291342</v>
      </c>
      <c r="F74" s="20">
        <v>599.61019999999996</v>
      </c>
      <c r="G74" s="20">
        <v>197</v>
      </c>
      <c r="H74" s="20">
        <v>189.85380000000001</v>
      </c>
      <c r="I74" s="21"/>
      <c r="J74" s="22">
        <f t="shared" si="3"/>
        <v>-7.1461999999999932</v>
      </c>
      <c r="K74" s="23">
        <f t="shared" si="4"/>
        <v>-3.6275126903553265E-2</v>
      </c>
      <c r="L74" s="24">
        <v>26</v>
      </c>
    </row>
    <row r="75" spans="1:12" x14ac:dyDescent="0.2">
      <c r="A75" s="18" t="s">
        <v>76</v>
      </c>
      <c r="B75" s="19"/>
      <c r="C75" s="20">
        <v>585.61</v>
      </c>
      <c r="D75" s="20">
        <v>565.75098140316209</v>
      </c>
      <c r="E75" s="20">
        <v>575.68110236220468</v>
      </c>
      <c r="F75" s="20">
        <v>540.89760000000001</v>
      </c>
      <c r="G75" s="20">
        <v>169</v>
      </c>
      <c r="H75" s="20">
        <v>173.2569</v>
      </c>
      <c r="I75" s="21"/>
      <c r="J75" s="22">
        <f t="shared" si="3"/>
        <v>4.2569000000000017</v>
      </c>
      <c r="K75" s="23">
        <f t="shared" si="4"/>
        <v>2.5188757396449712E-2</v>
      </c>
      <c r="L75" s="24">
        <v>27</v>
      </c>
    </row>
    <row r="76" spans="1:12" x14ac:dyDescent="0.2">
      <c r="A76" s="18" t="s">
        <v>83</v>
      </c>
      <c r="B76" s="19">
        <v>4</v>
      </c>
      <c r="C76" s="20">
        <v>284.7</v>
      </c>
      <c r="D76" s="20">
        <v>288.8853802411067</v>
      </c>
      <c r="E76" s="20">
        <v>303.81496062992125</v>
      </c>
      <c r="F76" s="20">
        <v>277.77960000000002</v>
      </c>
      <c r="G76" s="20">
        <v>127</v>
      </c>
      <c r="H76" s="20">
        <v>151.4427</v>
      </c>
      <c r="I76" s="21"/>
      <c r="J76" s="22">
        <f t="shared" si="3"/>
        <v>24.442700000000002</v>
      </c>
      <c r="K76" s="23">
        <f t="shared" si="4"/>
        <v>0.19246220472440947</v>
      </c>
      <c r="L76" s="24">
        <v>30</v>
      </c>
    </row>
    <row r="77" spans="1:12" x14ac:dyDescent="0.2">
      <c r="A77" s="18" t="s">
        <v>51</v>
      </c>
      <c r="B77" s="19"/>
      <c r="C77" s="20">
        <v>388.62</v>
      </c>
      <c r="D77" s="20">
        <v>414.94860001185771</v>
      </c>
      <c r="E77" s="20">
        <v>432.50787401574803</v>
      </c>
      <c r="F77" s="20">
        <v>374.27170000000001</v>
      </c>
      <c r="G77" s="20">
        <v>125</v>
      </c>
      <c r="H77" s="20">
        <v>155.06720000000001</v>
      </c>
      <c r="I77" s="21"/>
      <c r="J77" s="22">
        <f t="shared" si="3"/>
        <v>30.067200000000014</v>
      </c>
      <c r="K77" s="23">
        <f t="shared" si="4"/>
        <v>0.2405376000000001</v>
      </c>
      <c r="L77" s="24">
        <v>29</v>
      </c>
    </row>
    <row r="78" spans="1:12" x14ac:dyDescent="0.2">
      <c r="A78" s="18" t="s">
        <v>84</v>
      </c>
      <c r="B78" s="19">
        <v>4</v>
      </c>
      <c r="C78" s="20">
        <v>376.08000000000004</v>
      </c>
      <c r="D78" s="20">
        <v>381.16995466403159</v>
      </c>
      <c r="E78" s="20">
        <v>424.88188976377955</v>
      </c>
      <c r="F78" s="20">
        <v>386.07089999999999</v>
      </c>
      <c r="G78" s="20">
        <v>163</v>
      </c>
      <c r="H78" s="20">
        <v>202.083</v>
      </c>
      <c r="I78" s="21"/>
      <c r="J78" s="22">
        <f t="shared" si="3"/>
        <v>39.082999999999998</v>
      </c>
      <c r="K78" s="23">
        <f t="shared" si="4"/>
        <v>0.23977300613496932</v>
      </c>
      <c r="L78" s="24">
        <v>25</v>
      </c>
    </row>
    <row r="79" spans="1:12" x14ac:dyDescent="0.2">
      <c r="A79" s="18" t="s">
        <v>52</v>
      </c>
      <c r="B79" s="19"/>
      <c r="C79" s="20">
        <v>1350.52</v>
      </c>
      <c r="D79" s="20">
        <v>1337.000008695652</v>
      </c>
      <c r="E79" s="20">
        <v>1479.6338582677165</v>
      </c>
      <c r="F79" s="20">
        <v>1417.0944999999999</v>
      </c>
      <c r="G79" s="20">
        <v>643</v>
      </c>
      <c r="H79" s="20">
        <v>802.56129999999996</v>
      </c>
      <c r="I79" s="21"/>
      <c r="J79" s="22">
        <f t="shared" si="3"/>
        <v>159.56129999999996</v>
      </c>
      <c r="K79" s="23">
        <f t="shared" si="4"/>
        <v>0.24815132192846029</v>
      </c>
      <c r="L79" s="24">
        <v>6</v>
      </c>
    </row>
    <row r="80" spans="1:12" x14ac:dyDescent="0.2">
      <c r="A80" s="18" t="s">
        <v>53</v>
      </c>
      <c r="B80" s="19"/>
      <c r="C80" s="20">
        <v>414.47</v>
      </c>
      <c r="D80" s="20">
        <v>401.44663838735181</v>
      </c>
      <c r="E80" s="20">
        <v>480.4212598425197</v>
      </c>
      <c r="F80" s="20">
        <v>493.29129999999998</v>
      </c>
      <c r="G80" s="20">
        <v>183</v>
      </c>
      <c r="H80" s="20">
        <v>202.3399</v>
      </c>
      <c r="I80" s="21"/>
      <c r="J80" s="22">
        <f t="shared" si="3"/>
        <v>19.3399</v>
      </c>
      <c r="K80" s="23">
        <f t="shared" si="4"/>
        <v>0.10568251366120218</v>
      </c>
      <c r="L80" s="24">
        <v>24</v>
      </c>
    </row>
    <row r="81" spans="1:12" x14ac:dyDescent="0.2">
      <c r="A81" s="18" t="s">
        <v>54</v>
      </c>
      <c r="B81" s="19"/>
      <c r="C81" s="20">
        <v>351.46</v>
      </c>
      <c r="D81" s="20">
        <v>364.54941036363635</v>
      </c>
      <c r="E81" s="20">
        <v>448.37795275590554</v>
      </c>
      <c r="F81" s="20">
        <v>430.17320000000001</v>
      </c>
      <c r="G81" s="20">
        <v>193</v>
      </c>
      <c r="H81" s="20">
        <v>219.27670000000001</v>
      </c>
      <c r="I81" s="21"/>
      <c r="J81" s="22">
        <f t="shared" si="3"/>
        <v>26.276700000000005</v>
      </c>
      <c r="K81" s="23">
        <f t="shared" si="4"/>
        <v>0.13614870466321247</v>
      </c>
      <c r="L81" s="24">
        <v>23</v>
      </c>
    </row>
    <row r="82" spans="1:12" x14ac:dyDescent="0.2">
      <c r="A82" s="18" t="s">
        <v>55</v>
      </c>
      <c r="B82" s="19"/>
      <c r="C82" s="20">
        <v>191.3</v>
      </c>
      <c r="D82" s="20">
        <v>200.83399245849805</v>
      </c>
      <c r="E82" s="20">
        <v>223.94094488188978</v>
      </c>
      <c r="F82" s="20">
        <v>206.8031</v>
      </c>
      <c r="G82" s="20">
        <v>101</v>
      </c>
      <c r="H82" s="20">
        <v>103.8379</v>
      </c>
      <c r="I82" s="21"/>
      <c r="J82" s="22">
        <f t="shared" si="3"/>
        <v>2.8379000000000048</v>
      </c>
      <c r="K82" s="23">
        <f t="shared" si="4"/>
        <v>2.8098019801980244E-2</v>
      </c>
      <c r="L82" s="24">
        <v>32</v>
      </c>
    </row>
    <row r="83" spans="1:12" x14ac:dyDescent="0.2">
      <c r="A83" s="18" t="s">
        <v>98</v>
      </c>
      <c r="B83" s="19"/>
      <c r="C83" s="20">
        <v>1003.72</v>
      </c>
      <c r="D83" s="20">
        <v>963.0750921264821</v>
      </c>
      <c r="E83" s="20">
        <v>1025.1968503937007</v>
      </c>
      <c r="F83" s="20">
        <v>942.30709999999999</v>
      </c>
      <c r="G83" s="20">
        <v>370</v>
      </c>
      <c r="H83" s="20">
        <v>424.78660000000002</v>
      </c>
      <c r="I83" s="21"/>
      <c r="J83" s="22">
        <f t="shared" si="3"/>
        <v>54.786600000000021</v>
      </c>
      <c r="K83" s="23">
        <f t="shared" si="4"/>
        <v>0.14807189189189196</v>
      </c>
      <c r="L83" s="24">
        <v>12</v>
      </c>
    </row>
    <row r="84" spans="1:12" x14ac:dyDescent="0.2">
      <c r="A84" s="18" t="s">
        <v>56</v>
      </c>
      <c r="B84" s="19"/>
      <c r="C84" s="20">
        <v>232.55</v>
      </c>
      <c r="D84" s="20">
        <v>209.01581705533596</v>
      </c>
      <c r="E84" s="20">
        <v>242.14566929133858</v>
      </c>
      <c r="F84" s="20">
        <v>220.81890000000001</v>
      </c>
      <c r="G84" s="20">
        <v>100</v>
      </c>
      <c r="H84" s="20">
        <v>116.0791</v>
      </c>
      <c r="I84" s="21"/>
      <c r="J84" s="22">
        <f t="shared" si="3"/>
        <v>16.079099999999997</v>
      </c>
      <c r="K84" s="23">
        <f t="shared" si="4"/>
        <v>0.16079099999999996</v>
      </c>
      <c r="L84" s="24">
        <v>31</v>
      </c>
    </row>
    <row r="85" spans="1:12" x14ac:dyDescent="0.2">
      <c r="A85" s="18" t="s">
        <v>86</v>
      </c>
      <c r="B85" s="19">
        <v>3</v>
      </c>
      <c r="C85" s="20">
        <v>1041.44</v>
      </c>
      <c r="D85" s="20">
        <v>1096.6482092173912</v>
      </c>
      <c r="E85" s="20">
        <v>1107.0196850393702</v>
      </c>
      <c r="F85" s="20">
        <v>907.62199999999996</v>
      </c>
      <c r="G85" s="20">
        <v>292</v>
      </c>
      <c r="H85" s="20">
        <v>314.90909999999997</v>
      </c>
      <c r="I85" s="21"/>
      <c r="J85" s="22">
        <f t="shared" si="3"/>
        <v>22.909099999999967</v>
      </c>
      <c r="K85" s="23">
        <f t="shared" si="4"/>
        <v>7.8455821917808102E-2</v>
      </c>
      <c r="L85" s="24">
        <v>20</v>
      </c>
    </row>
    <row r="86" spans="1:12" x14ac:dyDescent="0.2">
      <c r="A86" s="18" t="s">
        <v>77</v>
      </c>
      <c r="B86" s="19"/>
      <c r="C86" s="20">
        <v>320.18</v>
      </c>
      <c r="D86" s="20">
        <v>378.96442494071147</v>
      </c>
      <c r="E86" s="20">
        <v>413.94488188976379</v>
      </c>
      <c r="F86" s="20">
        <v>338.94880000000001</v>
      </c>
      <c r="G86" s="20">
        <v>93</v>
      </c>
      <c r="H86" s="20">
        <v>96.138300000000001</v>
      </c>
      <c r="I86" s="21"/>
      <c r="J86" s="22">
        <f t="shared" si="3"/>
        <v>3.138300000000001</v>
      </c>
      <c r="K86" s="23">
        <f t="shared" si="4"/>
        <v>3.3745161290322588E-2</v>
      </c>
      <c r="L86" s="24">
        <v>34</v>
      </c>
    </row>
    <row r="87" spans="1:12" s="4" customFormat="1" x14ac:dyDescent="0.2">
      <c r="A87" s="25" t="s">
        <v>64</v>
      </c>
      <c r="B87" s="19"/>
      <c r="C87" s="26">
        <f t="shared" ref="C87:G87" si="5">SUM(C52:C86)</f>
        <v>29204.819999999996</v>
      </c>
      <c r="D87" s="27">
        <f t="shared" si="5"/>
        <v>28425.411100873516</v>
      </c>
      <c r="E87" s="27">
        <f t="shared" ref="E87" si="6">SUM(E52:E86)</f>
        <v>29638.047244094487</v>
      </c>
      <c r="F87" s="27">
        <f t="shared" ref="F87" si="7">SUM(F52:F86)</f>
        <v>27547.956600000001</v>
      </c>
      <c r="G87" s="27">
        <f t="shared" si="5"/>
        <v>12635</v>
      </c>
      <c r="H87" s="27">
        <v>14866.912900000003</v>
      </c>
      <c r="I87" s="28"/>
      <c r="J87" s="29">
        <f t="shared" si="3"/>
        <v>2231.912900000003</v>
      </c>
      <c r="K87" s="30">
        <f t="shared" si="4"/>
        <v>0.17664526315789497</v>
      </c>
      <c r="L87" s="24"/>
    </row>
    <row r="88" spans="1:12" s="4" customFormat="1" x14ac:dyDescent="0.2">
      <c r="A88" s="49" t="str">
        <f>IF(AND(G88=0,H88=0),"",H88-G88)</f>
        <v/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1"/>
    </row>
    <row r="89" spans="1:12" x14ac:dyDescent="0.2">
      <c r="A89" s="18" t="s">
        <v>62</v>
      </c>
      <c r="B89" s="19"/>
      <c r="C89" s="31">
        <v>3929.6000000000004</v>
      </c>
      <c r="D89" s="20">
        <v>3338.9293392403101</v>
      </c>
      <c r="E89" s="20">
        <v>451.27559055117928</v>
      </c>
      <c r="F89" s="20">
        <v>1220.8822</v>
      </c>
      <c r="G89" s="20">
        <v>481</v>
      </c>
      <c r="H89" s="20">
        <v>1282.7329</v>
      </c>
      <c r="I89" s="21"/>
      <c r="J89" s="22"/>
      <c r="K89" s="23"/>
      <c r="L89" s="32"/>
    </row>
    <row r="90" spans="1:12" x14ac:dyDescent="0.2">
      <c r="A90" s="33" t="s">
        <v>65</v>
      </c>
      <c r="B90" s="34"/>
      <c r="C90" s="35">
        <f t="shared" ref="C90:G90" si="8">C50+C87+C89</f>
        <v>407200.7099999999</v>
      </c>
      <c r="D90" s="36">
        <f t="shared" si="8"/>
        <v>396229.21111121989</v>
      </c>
      <c r="E90" s="36">
        <f t="shared" si="8"/>
        <v>392617.45954633545</v>
      </c>
      <c r="F90" s="36">
        <f t="shared" si="8"/>
        <v>388075.14650000003</v>
      </c>
      <c r="G90" s="36">
        <f t="shared" si="8"/>
        <v>207042</v>
      </c>
      <c r="H90" s="36">
        <v>228425.30399999997</v>
      </c>
      <c r="I90" s="37"/>
      <c r="J90" s="38">
        <f>IF(AND(G90=0,H90=0),"",H90-G90)</f>
        <v>21383.303999999975</v>
      </c>
      <c r="K90" s="39">
        <f>IFERROR(J90/G90,"")</f>
        <v>0.10328003013881229</v>
      </c>
      <c r="L90" s="40"/>
    </row>
    <row r="91" spans="1:12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4"/>
    </row>
    <row r="92" spans="1:12" x14ac:dyDescent="0.2">
      <c r="A92" s="55" t="s">
        <v>107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7"/>
    </row>
    <row r="93" spans="1:12" x14ac:dyDescent="0.2">
      <c r="C93" s="1"/>
      <c r="D93" s="1"/>
      <c r="E93" s="1"/>
      <c r="F93" s="1"/>
      <c r="G93" s="1"/>
      <c r="H93" s="1"/>
    </row>
    <row r="95" spans="1:12" x14ac:dyDescent="0.2">
      <c r="C95" s="1"/>
      <c r="D95" s="1"/>
      <c r="E95" s="1"/>
      <c r="F95" s="1"/>
      <c r="G95" s="1"/>
      <c r="H95" s="1"/>
    </row>
    <row r="96" spans="1:12" x14ac:dyDescent="0.2">
      <c r="C96" s="1"/>
      <c r="D96" s="1"/>
      <c r="E96" s="1"/>
      <c r="F96" s="1"/>
      <c r="G96" s="1"/>
      <c r="H96" s="1"/>
    </row>
    <row r="98" spans="3:8" x14ac:dyDescent="0.2">
      <c r="C98" s="1"/>
      <c r="D98" s="1"/>
      <c r="E98" s="1"/>
      <c r="F98" s="1"/>
      <c r="G98" s="1"/>
      <c r="H98" s="1"/>
    </row>
    <row r="99" spans="3:8" x14ac:dyDescent="0.2">
      <c r="C99" s="1"/>
      <c r="D99" s="1"/>
      <c r="E99" s="1"/>
      <c r="F99" s="1"/>
      <c r="G99" s="1"/>
      <c r="H99" s="1"/>
    </row>
  </sheetData>
  <mergeCells count="5">
    <mergeCell ref="J2:K2"/>
    <mergeCell ref="A1:L1"/>
    <mergeCell ref="A88:L88"/>
    <mergeCell ref="A91:L91"/>
    <mergeCell ref="A92:L92"/>
  </mergeCells>
  <phoneticPr fontId="3" type="noConversion"/>
  <printOptions horizontalCentered="1"/>
  <pageMargins left="0.25" right="0.25" top="0.5" bottom="0.5" header="0.3" footer="0.3"/>
  <pageSetup scale="85" orientation="portrait" r:id="rId1"/>
  <headerFooter alignWithMargins="0">
    <oddFooter>&amp;CMTA Bus-&amp;P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625F-C976-47DB-ACA0-BD7B3F98108B}">
  <dimension ref="A1:M77"/>
  <sheetViews>
    <sheetView tabSelected="1" topLeftCell="A49" workbookViewId="0">
      <selection activeCell="T58" sqref="T58"/>
    </sheetView>
  </sheetViews>
  <sheetFormatPr defaultRowHeight="12.75" x14ac:dyDescent="0.2"/>
  <cols>
    <col min="1" max="1" width="16.28515625" customWidth="1"/>
    <col min="2" max="2" width="5.140625" bestFit="1" customWidth="1"/>
    <col min="3" max="7" width="7.7109375" bestFit="1" customWidth="1"/>
    <col min="8" max="8" width="7.5703125" bestFit="1" customWidth="1"/>
    <col min="9" max="9" width="3.28515625" hidden="1" customWidth="1"/>
    <col min="10" max="10" width="11.28515625" bestFit="1" customWidth="1"/>
    <col min="11" max="11" width="10.42578125" bestFit="1" customWidth="1"/>
    <col min="12" max="12" width="10.140625" bestFit="1" customWidth="1"/>
  </cols>
  <sheetData>
    <row r="1" spans="1:13" ht="15" x14ac:dyDescent="0.25">
      <c r="A1" s="46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3" s="11" customFormat="1" ht="13.5" customHeight="1" thickBot="1" x14ac:dyDescent="0.25">
      <c r="A2" s="8" t="s">
        <v>0</v>
      </c>
      <c r="B2" s="9" t="s">
        <v>103</v>
      </c>
      <c r="C2" s="10">
        <v>2016</v>
      </c>
      <c r="D2" s="10">
        <v>2017</v>
      </c>
      <c r="E2" s="10">
        <v>2018</v>
      </c>
      <c r="F2" s="10">
        <v>2019</v>
      </c>
      <c r="G2" s="10">
        <v>2020</v>
      </c>
      <c r="H2" s="10">
        <v>2021</v>
      </c>
      <c r="I2" s="10"/>
      <c r="J2" s="44" t="s">
        <v>104</v>
      </c>
      <c r="K2" s="45"/>
      <c r="L2" s="6" t="s">
        <v>105</v>
      </c>
    </row>
    <row r="3" spans="1:13" s="7" customFormat="1" x14ac:dyDescent="0.2">
      <c r="A3" s="12" t="s">
        <v>58</v>
      </c>
      <c r="B3" s="13"/>
      <c r="C3" s="14"/>
      <c r="D3" s="15"/>
      <c r="E3" s="15"/>
      <c r="F3" s="15"/>
      <c r="G3" s="15"/>
      <c r="H3" s="15"/>
      <c r="I3" s="15"/>
      <c r="J3" s="16"/>
      <c r="K3" s="15"/>
      <c r="L3" s="17"/>
    </row>
    <row r="4" spans="1:13" x14ac:dyDescent="0.2">
      <c r="A4" s="18" t="s">
        <v>1</v>
      </c>
      <c r="B4" s="19"/>
      <c r="C4" s="20">
        <v>2431.38</v>
      </c>
      <c r="D4" s="20">
        <v>2543.75</v>
      </c>
      <c r="E4" s="20">
        <v>2400.4038461538462</v>
      </c>
      <c r="F4" s="20">
        <v>2484.4423999999999</v>
      </c>
      <c r="G4" s="20">
        <v>1345</v>
      </c>
      <c r="H4" s="20">
        <v>1534.3734999999999</v>
      </c>
      <c r="I4" s="21"/>
      <c r="J4" s="22">
        <f>IF(AND(G4=0,H4=0),"",H4-G4)</f>
        <v>189.37349999999992</v>
      </c>
      <c r="K4" s="23">
        <f>IFERROR(J4/G4,"")</f>
        <v>0.14079814126394047</v>
      </c>
      <c r="L4" s="24">
        <v>42</v>
      </c>
      <c r="M4" s="1"/>
    </row>
    <row r="5" spans="1:13" x14ac:dyDescent="0.2">
      <c r="A5" s="18" t="s">
        <v>2</v>
      </c>
      <c r="B5" s="19"/>
      <c r="C5" s="20">
        <v>15020.65</v>
      </c>
      <c r="D5" s="20">
        <v>14667.211538461539</v>
      </c>
      <c r="E5" s="20">
        <v>14068.884615384617</v>
      </c>
      <c r="F5" s="20">
        <v>14035.8987</v>
      </c>
      <c r="G5" s="20">
        <v>9815</v>
      </c>
      <c r="H5" s="20">
        <v>8487.4639999999999</v>
      </c>
      <c r="I5" s="21"/>
      <c r="J5" s="22">
        <f t="shared" ref="J5:J65" si="0">IF(AND(G5=0,H5=0),"",H5-G5)</f>
        <v>-1327.5360000000001</v>
      </c>
      <c r="K5" s="23">
        <f t="shared" ref="K5:K65" si="1">IFERROR(J5/G5,"")</f>
        <v>-0.13525583290881305</v>
      </c>
      <c r="L5" s="24">
        <v>9</v>
      </c>
      <c r="M5" s="1"/>
    </row>
    <row r="6" spans="1:13" x14ac:dyDescent="0.2">
      <c r="A6" s="18" t="s">
        <v>71</v>
      </c>
      <c r="B6" s="19"/>
      <c r="C6" s="20">
        <v>2429.0500000000002</v>
      </c>
      <c r="D6" s="20">
        <v>2524.25</v>
      </c>
      <c r="E6" s="20">
        <v>2388.3461538461538</v>
      </c>
      <c r="F6" s="20">
        <v>2272.5014000000001</v>
      </c>
      <c r="G6" s="20">
        <v>1141</v>
      </c>
      <c r="H6" s="20">
        <v>1222.2337</v>
      </c>
      <c r="I6" s="21"/>
      <c r="J6" s="22">
        <f t="shared" si="0"/>
        <v>81.233699999999999</v>
      </c>
      <c r="K6" s="23">
        <f t="shared" si="1"/>
        <v>7.1195179666958805E-2</v>
      </c>
      <c r="L6" s="24">
        <v>43</v>
      </c>
      <c r="M6" s="1"/>
    </row>
    <row r="7" spans="1:13" x14ac:dyDescent="0.2">
      <c r="A7" s="18" t="s">
        <v>3</v>
      </c>
      <c r="B7" s="19"/>
      <c r="C7" s="20">
        <v>10822.52</v>
      </c>
      <c r="D7" s="20">
        <v>10182.26923076923</v>
      </c>
      <c r="E7" s="20">
        <v>10229.892307692309</v>
      </c>
      <c r="F7" s="20">
        <v>10591.338299999999</v>
      </c>
      <c r="G7" s="20">
        <v>5771</v>
      </c>
      <c r="H7" s="20">
        <v>6602.4749000000002</v>
      </c>
      <c r="I7" s="21"/>
      <c r="J7" s="22">
        <f t="shared" si="0"/>
        <v>831.47490000000016</v>
      </c>
      <c r="K7" s="23">
        <f t="shared" si="1"/>
        <v>0.14407813203950792</v>
      </c>
      <c r="L7" s="24">
        <v>11</v>
      </c>
      <c r="M7" s="1"/>
    </row>
    <row r="8" spans="1:13" x14ac:dyDescent="0.2">
      <c r="A8" s="18" t="s">
        <v>4</v>
      </c>
      <c r="B8" s="19"/>
      <c r="C8" s="20">
        <v>4504.57</v>
      </c>
      <c r="D8" s="20">
        <v>4580.038461538461</v>
      </c>
      <c r="E8" s="20">
        <v>4398.0961538461534</v>
      </c>
      <c r="F8" s="20">
        <v>4510.5928999999996</v>
      </c>
      <c r="G8" s="20">
        <v>2765</v>
      </c>
      <c r="H8" s="20">
        <v>2643.7111</v>
      </c>
      <c r="I8" s="21"/>
      <c r="J8" s="22">
        <f t="shared" si="0"/>
        <v>-121.28890000000001</v>
      </c>
      <c r="K8" s="23">
        <f t="shared" si="1"/>
        <v>-4.3865786618444848E-2</v>
      </c>
      <c r="L8" s="24">
        <v>30</v>
      </c>
      <c r="M8" s="1"/>
    </row>
    <row r="9" spans="1:13" x14ac:dyDescent="0.2">
      <c r="A9" s="18" t="s">
        <v>5</v>
      </c>
      <c r="B9" s="19"/>
      <c r="C9" s="20">
        <v>13056.31</v>
      </c>
      <c r="D9" s="20">
        <v>12778.75</v>
      </c>
      <c r="E9" s="20">
        <v>12385.211538461539</v>
      </c>
      <c r="F9" s="20">
        <v>12270.689</v>
      </c>
      <c r="G9" s="20">
        <v>6382</v>
      </c>
      <c r="H9" s="20">
        <v>8559.0577000000012</v>
      </c>
      <c r="I9" s="21"/>
      <c r="J9" s="22">
        <f t="shared" si="0"/>
        <v>2177.0577000000012</v>
      </c>
      <c r="K9" s="23">
        <f t="shared" si="1"/>
        <v>0.34112467878408043</v>
      </c>
      <c r="L9" s="24">
        <v>8</v>
      </c>
      <c r="M9" s="1"/>
    </row>
    <row r="10" spans="1:13" x14ac:dyDescent="0.2">
      <c r="A10" s="18" t="s">
        <v>6</v>
      </c>
      <c r="B10" s="19"/>
      <c r="C10" s="20">
        <v>4699.29</v>
      </c>
      <c r="D10" s="20">
        <v>4509.538461538461</v>
      </c>
      <c r="E10" s="20">
        <v>4343.2692307692305</v>
      </c>
      <c r="F10" s="20">
        <v>4236.7627000000002</v>
      </c>
      <c r="G10" s="20">
        <v>2153</v>
      </c>
      <c r="H10" s="20">
        <v>2602.6997999999999</v>
      </c>
      <c r="I10" s="21"/>
      <c r="J10" s="22">
        <f t="shared" si="0"/>
        <v>449.69979999999987</v>
      </c>
      <c r="K10" s="23">
        <f t="shared" si="1"/>
        <v>0.20887124941941471</v>
      </c>
      <c r="L10" s="24">
        <v>31</v>
      </c>
      <c r="M10" s="1"/>
    </row>
    <row r="11" spans="1:13" x14ac:dyDescent="0.2">
      <c r="A11" s="18" t="s">
        <v>7</v>
      </c>
      <c r="B11" s="19"/>
      <c r="C11" s="20">
        <v>27713.71</v>
      </c>
      <c r="D11" s="20">
        <v>27512.23076923077</v>
      </c>
      <c r="E11" s="20">
        <v>26473.711538461539</v>
      </c>
      <c r="F11" s="20">
        <v>25618.029300000002</v>
      </c>
      <c r="G11" s="20">
        <v>15265</v>
      </c>
      <c r="H11" s="20">
        <v>14699.493399999999</v>
      </c>
      <c r="I11" s="21"/>
      <c r="J11" s="22">
        <f t="shared" si="0"/>
        <v>-565.50660000000062</v>
      </c>
      <c r="K11" s="23">
        <f t="shared" si="1"/>
        <v>-3.704596134949234E-2</v>
      </c>
      <c r="L11" s="24">
        <v>2</v>
      </c>
      <c r="M11" s="1"/>
    </row>
    <row r="12" spans="1:13" x14ac:dyDescent="0.2">
      <c r="A12" s="18" t="s">
        <v>8</v>
      </c>
      <c r="B12" s="19"/>
      <c r="C12" s="20">
        <v>4086.2200000000003</v>
      </c>
      <c r="D12" s="20">
        <v>4147.3653846153848</v>
      </c>
      <c r="E12" s="20">
        <v>3525.3346153846151</v>
      </c>
      <c r="F12" s="20">
        <v>3440.0919999999996</v>
      </c>
      <c r="G12" s="20">
        <v>1210</v>
      </c>
      <c r="H12" s="20">
        <v>1899.0612999999998</v>
      </c>
      <c r="I12" s="21"/>
      <c r="J12" s="22">
        <f t="shared" si="0"/>
        <v>689.06129999999985</v>
      </c>
      <c r="K12" s="23">
        <f t="shared" si="1"/>
        <v>0.56947214876033048</v>
      </c>
      <c r="L12" s="24">
        <v>37</v>
      </c>
      <c r="M12" s="1"/>
    </row>
    <row r="13" spans="1:13" x14ac:dyDescent="0.2">
      <c r="A13" s="18" t="s">
        <v>9</v>
      </c>
      <c r="B13" s="19"/>
      <c r="C13" s="20">
        <v>8802.77</v>
      </c>
      <c r="D13" s="20">
        <v>8449.3076923076915</v>
      </c>
      <c r="E13" s="20">
        <v>8337.788461538461</v>
      </c>
      <c r="F13" s="20">
        <v>9141.2003000000004</v>
      </c>
      <c r="G13" s="20">
        <v>6138</v>
      </c>
      <c r="H13" s="20">
        <v>5879.2155999999995</v>
      </c>
      <c r="I13" s="21"/>
      <c r="J13" s="22">
        <f t="shared" si="0"/>
        <v>-258.78440000000046</v>
      </c>
      <c r="K13" s="23">
        <f t="shared" si="1"/>
        <v>-4.2161029651352308E-2</v>
      </c>
      <c r="L13" s="24">
        <v>12</v>
      </c>
      <c r="M13" s="1"/>
    </row>
    <row r="14" spans="1:13" x14ac:dyDescent="0.2">
      <c r="A14" s="18" t="s">
        <v>10</v>
      </c>
      <c r="B14" s="19"/>
      <c r="C14" s="20">
        <v>3101.9700000000003</v>
      </c>
      <c r="D14" s="20">
        <v>3099.4615384615381</v>
      </c>
      <c r="E14" s="20">
        <v>3434.3076923076924</v>
      </c>
      <c r="F14" s="20">
        <v>3338.4367000000002</v>
      </c>
      <c r="G14" s="20">
        <v>2519</v>
      </c>
      <c r="H14" s="20">
        <v>2248.4567999999999</v>
      </c>
      <c r="I14" s="21"/>
      <c r="J14" s="22">
        <f t="shared" si="0"/>
        <v>-270.54320000000007</v>
      </c>
      <c r="K14" s="23">
        <f t="shared" si="1"/>
        <v>-0.10740103215561733</v>
      </c>
      <c r="L14" s="24">
        <v>34</v>
      </c>
      <c r="M14" s="1"/>
    </row>
    <row r="15" spans="1:13" x14ac:dyDescent="0.2">
      <c r="A15" s="18" t="s">
        <v>11</v>
      </c>
      <c r="B15" s="19"/>
      <c r="C15" s="20">
        <v>4212.59</v>
      </c>
      <c r="D15" s="20">
        <v>4107.1923076923076</v>
      </c>
      <c r="E15" s="20">
        <v>3346.2730769230766</v>
      </c>
      <c r="F15" s="20">
        <v>3306.5686999999998</v>
      </c>
      <c r="G15" s="20">
        <v>1183</v>
      </c>
      <c r="H15" s="20">
        <v>1887.1324</v>
      </c>
      <c r="I15" s="21"/>
      <c r="J15" s="22">
        <f t="shared" si="0"/>
        <v>704.13239999999996</v>
      </c>
      <c r="K15" s="23">
        <f t="shared" si="1"/>
        <v>0.59520912933220627</v>
      </c>
      <c r="L15" s="24">
        <v>38</v>
      </c>
      <c r="M15" s="1"/>
    </row>
    <row r="16" spans="1:13" x14ac:dyDescent="0.2">
      <c r="A16" s="18" t="s">
        <v>12</v>
      </c>
      <c r="B16" s="19"/>
      <c r="C16" s="20">
        <v>8646.14</v>
      </c>
      <c r="D16" s="20">
        <v>7980.4230769230771</v>
      </c>
      <c r="E16" s="20">
        <v>7799.2615384615392</v>
      </c>
      <c r="F16" s="20">
        <v>7718.9506999999994</v>
      </c>
      <c r="G16" s="20">
        <v>3000</v>
      </c>
      <c r="H16" s="20">
        <v>5153.4159</v>
      </c>
      <c r="I16" s="21"/>
      <c r="J16" s="22">
        <f t="shared" si="0"/>
        <v>2153.4159</v>
      </c>
      <c r="K16" s="23">
        <f t="shared" si="1"/>
        <v>0.71780529999999998</v>
      </c>
      <c r="L16" s="24">
        <v>16</v>
      </c>
      <c r="M16" s="1"/>
    </row>
    <row r="17" spans="1:13" x14ac:dyDescent="0.2">
      <c r="A17" s="18" t="s">
        <v>13</v>
      </c>
      <c r="B17" s="19"/>
      <c r="C17" s="20">
        <v>16583.95</v>
      </c>
      <c r="D17" s="20">
        <v>16784.48076923077</v>
      </c>
      <c r="E17" s="20">
        <v>18318.211538461539</v>
      </c>
      <c r="F17" s="20">
        <v>18971.370200000001</v>
      </c>
      <c r="G17" s="20">
        <v>12450</v>
      </c>
      <c r="H17" s="20">
        <v>11828.063900000001</v>
      </c>
      <c r="I17" s="21"/>
      <c r="J17" s="22">
        <f t="shared" si="0"/>
        <v>-621.93609999999899</v>
      </c>
      <c r="K17" s="23">
        <f t="shared" si="1"/>
        <v>-4.9954706827309153E-2</v>
      </c>
      <c r="L17" s="24">
        <v>7</v>
      </c>
      <c r="M17" s="1"/>
    </row>
    <row r="18" spans="1:13" x14ac:dyDescent="0.2">
      <c r="A18" s="18" t="s">
        <v>14</v>
      </c>
      <c r="B18" s="19"/>
      <c r="C18" s="20">
        <v>24053.08</v>
      </c>
      <c r="D18" s="20">
        <v>23200.192307692309</v>
      </c>
      <c r="E18" s="20">
        <v>23755.153846153844</v>
      </c>
      <c r="F18" s="20">
        <v>23836.607599999999</v>
      </c>
      <c r="G18" s="20">
        <v>13686</v>
      </c>
      <c r="H18" s="20">
        <v>13845.3755</v>
      </c>
      <c r="I18" s="21"/>
      <c r="J18" s="22">
        <f t="shared" si="0"/>
        <v>159.3755000000001</v>
      </c>
      <c r="K18" s="23">
        <f t="shared" si="1"/>
        <v>1.1645148326757278E-2</v>
      </c>
      <c r="L18" s="24">
        <v>3</v>
      </c>
      <c r="M18" s="1"/>
    </row>
    <row r="19" spans="1:13" x14ac:dyDescent="0.2">
      <c r="A19" s="18" t="s">
        <v>15</v>
      </c>
      <c r="B19" s="19"/>
      <c r="C19" s="20">
        <v>6918.59</v>
      </c>
      <c r="D19" s="20">
        <v>6710.9615384615381</v>
      </c>
      <c r="E19" s="20">
        <v>6404.0192307692305</v>
      </c>
      <c r="F19" s="20">
        <v>6578.4760999999999</v>
      </c>
      <c r="G19" s="20">
        <v>4287</v>
      </c>
      <c r="H19" s="20">
        <v>4203.1239000000005</v>
      </c>
      <c r="I19" s="21"/>
      <c r="J19" s="22">
        <f t="shared" si="0"/>
        <v>-83.876099999999497</v>
      </c>
      <c r="K19" s="23">
        <f t="shared" si="1"/>
        <v>-1.9565220433869723E-2</v>
      </c>
      <c r="L19" s="24">
        <v>19</v>
      </c>
      <c r="M19" s="1"/>
    </row>
    <row r="20" spans="1:13" x14ac:dyDescent="0.2">
      <c r="A20" s="18" t="s">
        <v>72</v>
      </c>
      <c r="B20" s="19">
        <v>1</v>
      </c>
      <c r="C20" s="20">
        <v>8405.92</v>
      </c>
      <c r="D20" s="20">
        <v>8195.2692307692305</v>
      </c>
      <c r="E20" s="20">
        <v>7956.9230769230771</v>
      </c>
      <c r="F20" s="20">
        <v>8059.7446</v>
      </c>
      <c r="G20" s="20">
        <v>4859</v>
      </c>
      <c r="H20" s="20">
        <v>4804.8471</v>
      </c>
      <c r="I20" s="21"/>
      <c r="J20" s="22">
        <f t="shared" si="0"/>
        <v>-54.152900000000045</v>
      </c>
      <c r="K20" s="23">
        <f t="shared" si="1"/>
        <v>-1.1144865198600544E-2</v>
      </c>
      <c r="L20" s="24">
        <v>18</v>
      </c>
      <c r="M20" s="1"/>
    </row>
    <row r="21" spans="1:13" x14ac:dyDescent="0.2">
      <c r="A21" s="18" t="s">
        <v>17</v>
      </c>
      <c r="B21" s="19"/>
      <c r="C21" s="20">
        <v>6526.07</v>
      </c>
      <c r="D21" s="20">
        <v>5920.4423076923076</v>
      </c>
      <c r="E21" s="20">
        <v>5732.1730769230771</v>
      </c>
      <c r="F21" s="20">
        <v>6301.6974</v>
      </c>
      <c r="G21" s="20">
        <v>1926</v>
      </c>
      <c r="H21" s="20">
        <v>3460.9494</v>
      </c>
      <c r="I21" s="21"/>
      <c r="J21" s="22">
        <f t="shared" si="0"/>
        <v>1534.9494</v>
      </c>
      <c r="K21" s="23">
        <f t="shared" si="1"/>
        <v>0.79696230529595014</v>
      </c>
      <c r="L21" s="24">
        <v>24</v>
      </c>
      <c r="M21" s="1"/>
    </row>
    <row r="22" spans="1:13" x14ac:dyDescent="0.2">
      <c r="A22" s="18" t="s">
        <v>18</v>
      </c>
      <c r="B22" s="19"/>
      <c r="C22" s="20">
        <v>6709.92</v>
      </c>
      <c r="D22" s="20">
        <v>6790.8846153846152</v>
      </c>
      <c r="E22" s="20">
        <v>6521.4423076923076</v>
      </c>
      <c r="F22" s="20">
        <v>6658.9210999999996</v>
      </c>
      <c r="G22" s="20">
        <v>2951</v>
      </c>
      <c r="H22" s="20">
        <v>4188.5871999999999</v>
      </c>
      <c r="I22" s="21"/>
      <c r="J22" s="22">
        <f t="shared" si="0"/>
        <v>1237.5871999999999</v>
      </c>
      <c r="K22" s="23">
        <f t="shared" si="1"/>
        <v>0.41937892239918667</v>
      </c>
      <c r="L22" s="24">
        <v>20</v>
      </c>
      <c r="M22" s="1"/>
    </row>
    <row r="23" spans="1:13" x14ac:dyDescent="0.2">
      <c r="A23" s="18" t="s">
        <v>19</v>
      </c>
      <c r="B23" s="19"/>
      <c r="C23" s="20">
        <v>6291.43</v>
      </c>
      <c r="D23" s="20">
        <v>5987.4230769230762</v>
      </c>
      <c r="E23" s="20">
        <v>6094.5961538461543</v>
      </c>
      <c r="F23" s="20">
        <v>6281.6363000000001</v>
      </c>
      <c r="G23" s="20">
        <v>3944</v>
      </c>
      <c r="H23" s="20">
        <v>3850.2574000000004</v>
      </c>
      <c r="I23" s="21"/>
      <c r="J23" s="22">
        <f t="shared" si="0"/>
        <v>-93.742599999999584</v>
      </c>
      <c r="K23" s="23">
        <f t="shared" si="1"/>
        <v>-2.3768407707910645E-2</v>
      </c>
      <c r="L23" s="24">
        <v>22</v>
      </c>
      <c r="M23" s="1"/>
    </row>
    <row r="24" spans="1:13" x14ac:dyDescent="0.2">
      <c r="A24" s="18" t="s">
        <v>20</v>
      </c>
      <c r="B24" s="19"/>
      <c r="C24" s="20">
        <v>3050.6499999999996</v>
      </c>
      <c r="D24" s="20">
        <v>3128.8269230769229</v>
      </c>
      <c r="E24" s="20">
        <v>3003.9230769230771</v>
      </c>
      <c r="F24" s="20">
        <v>2868.6525999999999</v>
      </c>
      <c r="G24" s="20">
        <v>1719</v>
      </c>
      <c r="H24" s="20">
        <v>1734.7125000000001</v>
      </c>
      <c r="I24" s="21"/>
      <c r="J24" s="22">
        <f t="shared" si="0"/>
        <v>15.712500000000091</v>
      </c>
      <c r="K24" s="23">
        <f t="shared" si="1"/>
        <v>9.140488656195515E-3</v>
      </c>
      <c r="L24" s="24">
        <v>39</v>
      </c>
      <c r="M24" s="1"/>
    </row>
    <row r="25" spans="1:13" x14ac:dyDescent="0.2">
      <c r="A25" s="18" t="s">
        <v>21</v>
      </c>
      <c r="B25" s="19"/>
      <c r="C25" s="20">
        <v>4833.12</v>
      </c>
      <c r="D25" s="20">
        <v>4509.7692307692305</v>
      </c>
      <c r="E25" s="20">
        <v>4315.961538461539</v>
      </c>
      <c r="F25" s="20">
        <v>4176.3822</v>
      </c>
      <c r="G25" s="20">
        <v>2068</v>
      </c>
      <c r="H25" s="20">
        <v>2530.3314</v>
      </c>
      <c r="I25" s="21"/>
      <c r="J25" s="22">
        <f t="shared" si="0"/>
        <v>462.33140000000003</v>
      </c>
      <c r="K25" s="23">
        <f t="shared" si="1"/>
        <v>0.22356450676982592</v>
      </c>
      <c r="L25" s="24">
        <v>32</v>
      </c>
      <c r="M25" s="1"/>
    </row>
    <row r="26" spans="1:13" x14ac:dyDescent="0.2">
      <c r="A26" s="18" t="s">
        <v>22</v>
      </c>
      <c r="B26" s="19"/>
      <c r="C26" s="20">
        <v>5528.75</v>
      </c>
      <c r="D26" s="20">
        <v>5559.3461538461543</v>
      </c>
      <c r="E26" s="20">
        <v>5735.1384615384613</v>
      </c>
      <c r="F26" s="20">
        <v>5485.6342000000004</v>
      </c>
      <c r="G26" s="20">
        <v>2081</v>
      </c>
      <c r="H26" s="20">
        <v>3418.5388000000003</v>
      </c>
      <c r="I26" s="21"/>
      <c r="J26" s="22">
        <f t="shared" si="0"/>
        <v>1337.5388000000003</v>
      </c>
      <c r="K26" s="23">
        <f t="shared" si="1"/>
        <v>0.64273849111004333</v>
      </c>
      <c r="L26" s="24">
        <v>26</v>
      </c>
      <c r="M26" s="1"/>
    </row>
    <row r="27" spans="1:13" x14ac:dyDescent="0.2">
      <c r="A27" s="18" t="s">
        <v>96</v>
      </c>
      <c r="B27" s="19"/>
      <c r="C27" s="20">
        <v>5782.24</v>
      </c>
      <c r="D27" s="20">
        <v>5910.1730769230771</v>
      </c>
      <c r="E27" s="20">
        <v>6153.0384615384619</v>
      </c>
      <c r="F27" s="20">
        <v>6652.2056000000002</v>
      </c>
      <c r="G27" s="20">
        <v>3715</v>
      </c>
      <c r="H27" s="20">
        <v>4069.6243000000004</v>
      </c>
      <c r="I27" s="21"/>
      <c r="J27" s="22">
        <f t="shared" si="0"/>
        <v>354.6243000000004</v>
      </c>
      <c r="K27" s="23">
        <f t="shared" si="1"/>
        <v>9.5457415881561342E-2</v>
      </c>
      <c r="L27" s="24">
        <v>21</v>
      </c>
      <c r="M27" s="1"/>
    </row>
    <row r="28" spans="1:13" x14ac:dyDescent="0.2">
      <c r="A28" s="18" t="s">
        <v>66</v>
      </c>
      <c r="B28" s="19"/>
      <c r="C28" s="20">
        <v>9502.75</v>
      </c>
      <c r="D28" s="20">
        <v>9096.211538461539</v>
      </c>
      <c r="E28" s="20">
        <v>8932.288461538461</v>
      </c>
      <c r="F28" s="20">
        <v>8926.7175999999999</v>
      </c>
      <c r="G28" s="20">
        <v>5081</v>
      </c>
      <c r="H28" s="20">
        <v>5230.0951999999997</v>
      </c>
      <c r="I28" s="21"/>
      <c r="J28" s="22">
        <f t="shared" si="0"/>
        <v>149.09519999999975</v>
      </c>
      <c r="K28" s="23">
        <f t="shared" si="1"/>
        <v>2.9343672505412272E-2</v>
      </c>
      <c r="L28" s="24">
        <v>15</v>
      </c>
      <c r="M28" s="1"/>
    </row>
    <row r="29" spans="1:13" x14ac:dyDescent="0.2">
      <c r="A29" s="18" t="s">
        <v>73</v>
      </c>
      <c r="B29" s="19"/>
      <c r="C29" s="20">
        <v>4986.67</v>
      </c>
      <c r="D29" s="20">
        <v>5091.788461538461</v>
      </c>
      <c r="E29" s="20">
        <v>4955.0576923076924</v>
      </c>
      <c r="F29" s="20">
        <v>4953.8976999999995</v>
      </c>
      <c r="G29" s="20">
        <v>2726</v>
      </c>
      <c r="H29" s="20">
        <v>3391.944</v>
      </c>
      <c r="I29" s="21"/>
      <c r="J29" s="22">
        <f t="shared" si="0"/>
        <v>665.94399999999996</v>
      </c>
      <c r="K29" s="23">
        <f t="shared" si="1"/>
        <v>0.24429347028613352</v>
      </c>
      <c r="L29" s="24">
        <v>27</v>
      </c>
      <c r="M29" s="1"/>
    </row>
    <row r="30" spans="1:13" x14ac:dyDescent="0.2">
      <c r="A30" s="18" t="s">
        <v>99</v>
      </c>
      <c r="B30" s="19">
        <v>2</v>
      </c>
      <c r="C30" s="20">
        <v>29971.34</v>
      </c>
      <c r="D30" s="20">
        <v>31423.673076923078</v>
      </c>
      <c r="E30" s="20">
        <v>33102.807692307688</v>
      </c>
      <c r="F30" s="20">
        <v>33426.845600000001</v>
      </c>
      <c r="G30" s="20">
        <v>19528</v>
      </c>
      <c r="H30" s="20">
        <v>18545.3056</v>
      </c>
      <c r="I30" s="21"/>
      <c r="J30" s="22">
        <f t="shared" si="0"/>
        <v>-982.69440000000031</v>
      </c>
      <c r="K30" s="23">
        <f t="shared" si="1"/>
        <v>-5.0322326915198702E-2</v>
      </c>
      <c r="L30" s="24">
        <v>1</v>
      </c>
      <c r="M30" s="1"/>
    </row>
    <row r="31" spans="1:13" x14ac:dyDescent="0.2">
      <c r="A31" s="18" t="s">
        <v>23</v>
      </c>
      <c r="B31" s="19"/>
      <c r="C31" s="20">
        <v>21768.14</v>
      </c>
      <c r="D31" s="20">
        <v>21734.346153846152</v>
      </c>
      <c r="E31" s="20">
        <v>21221.596153846156</v>
      </c>
      <c r="F31" s="20">
        <v>20621.584800000001</v>
      </c>
      <c r="G31" s="20">
        <v>14969</v>
      </c>
      <c r="H31" s="20">
        <v>13256.6628</v>
      </c>
      <c r="I31" s="21"/>
      <c r="J31" s="22">
        <f t="shared" si="0"/>
        <v>-1712.3371999999999</v>
      </c>
      <c r="K31" s="23">
        <f t="shared" si="1"/>
        <v>-0.1143922239294542</v>
      </c>
      <c r="L31" s="24">
        <v>5</v>
      </c>
      <c r="M31" s="1"/>
    </row>
    <row r="32" spans="1:13" x14ac:dyDescent="0.2">
      <c r="A32" s="18" t="s">
        <v>67</v>
      </c>
      <c r="B32" s="19"/>
      <c r="C32" s="20">
        <v>7093.1299999999992</v>
      </c>
      <c r="D32" s="20">
        <v>7009.288461538461</v>
      </c>
      <c r="E32" s="20">
        <v>6647.3461538461543</v>
      </c>
      <c r="F32" s="20">
        <v>6735.0606000000007</v>
      </c>
      <c r="G32" s="20">
        <v>2309</v>
      </c>
      <c r="H32" s="20">
        <v>3450.8319999999999</v>
      </c>
      <c r="I32" s="21"/>
      <c r="J32" s="22">
        <f t="shared" si="0"/>
        <v>1141.8319999999999</v>
      </c>
      <c r="K32" s="23">
        <f t="shared" si="1"/>
        <v>0.49451364226938066</v>
      </c>
      <c r="L32" s="24">
        <v>25</v>
      </c>
      <c r="M32" s="1"/>
    </row>
    <row r="33" spans="1:13" x14ac:dyDescent="0.2">
      <c r="A33" s="18" t="s">
        <v>24</v>
      </c>
      <c r="B33" s="19"/>
      <c r="C33" s="20">
        <v>19105.29</v>
      </c>
      <c r="D33" s="20">
        <v>18578.692307692309</v>
      </c>
      <c r="E33" s="20">
        <v>19532.961538461539</v>
      </c>
      <c r="F33" s="20">
        <v>20862.701099999998</v>
      </c>
      <c r="G33" s="20">
        <v>13126</v>
      </c>
      <c r="H33" s="20">
        <v>13543.5162</v>
      </c>
      <c r="I33" s="21"/>
      <c r="J33" s="22">
        <f t="shared" si="0"/>
        <v>417.51620000000003</v>
      </c>
      <c r="K33" s="23">
        <f t="shared" si="1"/>
        <v>3.1808334603077866E-2</v>
      </c>
      <c r="L33" s="24">
        <v>4</v>
      </c>
      <c r="M33" s="1"/>
    </row>
    <row r="34" spans="1:13" x14ac:dyDescent="0.2">
      <c r="A34" s="18" t="s">
        <v>25</v>
      </c>
      <c r="B34" s="19"/>
      <c r="C34" s="20">
        <v>17083.900000000001</v>
      </c>
      <c r="D34" s="20">
        <v>17300.038461538461</v>
      </c>
      <c r="E34" s="20">
        <v>17820.634615384617</v>
      </c>
      <c r="F34" s="20">
        <v>17762.253799999999</v>
      </c>
      <c r="G34" s="20">
        <v>13783</v>
      </c>
      <c r="H34" s="20">
        <v>11923.977800000001</v>
      </c>
      <c r="I34" s="21"/>
      <c r="J34" s="22">
        <f t="shared" si="0"/>
        <v>-1859.0221999999994</v>
      </c>
      <c r="K34" s="23">
        <f t="shared" si="1"/>
        <v>-0.13487790756729301</v>
      </c>
      <c r="L34" s="24">
        <v>6</v>
      </c>
      <c r="M34" s="1"/>
    </row>
    <row r="35" spans="1:13" x14ac:dyDescent="0.2">
      <c r="A35" s="18" t="s">
        <v>26</v>
      </c>
      <c r="B35" s="19"/>
      <c r="C35" s="20">
        <v>472.51</v>
      </c>
      <c r="D35" s="20">
        <v>465.75</v>
      </c>
      <c r="E35" s="20">
        <v>466.13461538461542</v>
      </c>
      <c r="F35" s="20">
        <v>519.35259999999994</v>
      </c>
      <c r="G35" s="20">
        <v>421</v>
      </c>
      <c r="H35" s="20">
        <v>354.34500000000003</v>
      </c>
      <c r="I35" s="21"/>
      <c r="J35" s="22">
        <f t="shared" si="0"/>
        <v>-66.654999999999973</v>
      </c>
      <c r="K35" s="23">
        <f t="shared" si="1"/>
        <v>-0.15832541567695957</v>
      </c>
      <c r="L35" s="24">
        <v>45</v>
      </c>
      <c r="M35" s="1"/>
    </row>
    <row r="36" spans="1:13" x14ac:dyDescent="0.2">
      <c r="A36" s="18" t="s">
        <v>68</v>
      </c>
      <c r="B36" s="19"/>
      <c r="C36" s="20">
        <v>7077.46</v>
      </c>
      <c r="D36" s="20">
        <v>7325.1346153846152</v>
      </c>
      <c r="E36" s="20">
        <v>8147.1153846153848</v>
      </c>
      <c r="F36" s="20">
        <v>9867.6827000000012</v>
      </c>
      <c r="G36" s="20">
        <v>5924</v>
      </c>
      <c r="H36" s="20">
        <v>5277.7322000000004</v>
      </c>
      <c r="I36" s="21"/>
      <c r="J36" s="22">
        <f t="shared" si="0"/>
        <v>-646.26779999999962</v>
      </c>
      <c r="K36" s="23">
        <f t="shared" si="1"/>
        <v>-0.10909314652261978</v>
      </c>
      <c r="L36" s="24">
        <v>14</v>
      </c>
      <c r="M36" s="1"/>
    </row>
    <row r="37" spans="1:13" x14ac:dyDescent="0.2">
      <c r="A37" s="18" t="s">
        <v>102</v>
      </c>
      <c r="B37" s="19">
        <v>1</v>
      </c>
      <c r="C37" s="20">
        <v>6353.5</v>
      </c>
      <c r="D37" s="20">
        <v>6954.8589345316541</v>
      </c>
      <c r="E37" s="20">
        <v>7280.3084541875924</v>
      </c>
      <c r="F37" s="20">
        <v>8191.6349</v>
      </c>
      <c r="G37" s="20">
        <v>2425</v>
      </c>
      <c r="H37" s="20">
        <v>3341.0259000000001</v>
      </c>
      <c r="I37" s="21"/>
      <c r="J37" s="22">
        <f t="shared" si="0"/>
        <v>916.02590000000009</v>
      </c>
      <c r="K37" s="23">
        <f t="shared" si="1"/>
        <v>0.37774263917525774</v>
      </c>
      <c r="L37" s="24">
        <v>29</v>
      </c>
      <c r="M37" s="1"/>
    </row>
    <row r="38" spans="1:13" x14ac:dyDescent="0.2">
      <c r="A38" s="18" t="s">
        <v>27</v>
      </c>
      <c r="B38" s="19"/>
      <c r="C38" s="20">
        <v>6561.3899999999994</v>
      </c>
      <c r="D38" s="20">
        <v>6859.8076923076924</v>
      </c>
      <c r="E38" s="20">
        <v>7087.25</v>
      </c>
      <c r="F38" s="20">
        <v>7260.6018000000004</v>
      </c>
      <c r="G38" s="20">
        <v>5375</v>
      </c>
      <c r="H38" s="20">
        <v>4829.7136</v>
      </c>
      <c r="I38" s="21"/>
      <c r="J38" s="22">
        <f t="shared" si="0"/>
        <v>-545.28639999999996</v>
      </c>
      <c r="K38" s="23">
        <f t="shared" si="1"/>
        <v>-0.10144863255813953</v>
      </c>
      <c r="L38" s="24">
        <v>17</v>
      </c>
      <c r="M38" s="1"/>
    </row>
    <row r="39" spans="1:13" x14ac:dyDescent="0.2">
      <c r="A39" s="18" t="s">
        <v>69</v>
      </c>
      <c r="B39" s="19"/>
      <c r="C39" s="20">
        <v>5897.54</v>
      </c>
      <c r="D39" s="20">
        <v>5890.8653846153848</v>
      </c>
      <c r="E39" s="20">
        <v>5447.538461538461</v>
      </c>
      <c r="F39" s="20">
        <v>4735.6914999999999</v>
      </c>
      <c r="G39" s="20">
        <v>2291</v>
      </c>
      <c r="H39" s="20">
        <v>2209.1880000000001</v>
      </c>
      <c r="I39" s="21"/>
      <c r="J39" s="22">
        <f t="shared" si="0"/>
        <v>-81.811999999999898</v>
      </c>
      <c r="K39" s="23">
        <f t="shared" si="1"/>
        <v>-3.5710170231339981E-2</v>
      </c>
      <c r="L39" s="24">
        <v>35</v>
      </c>
      <c r="M39" s="1"/>
    </row>
    <row r="40" spans="1:13" x14ac:dyDescent="0.2">
      <c r="A40" s="18" t="s">
        <v>28</v>
      </c>
      <c r="B40" s="19"/>
      <c r="C40" s="20">
        <v>3158.99</v>
      </c>
      <c r="D40" s="20">
        <v>3449.1153846153848</v>
      </c>
      <c r="E40" s="20">
        <v>4188.6730769230762</v>
      </c>
      <c r="F40" s="20">
        <v>4650.1124</v>
      </c>
      <c r="G40" s="20">
        <v>2711</v>
      </c>
      <c r="H40" s="20">
        <v>2252.7312999999999</v>
      </c>
      <c r="I40" s="21"/>
      <c r="J40" s="22">
        <f t="shared" si="0"/>
        <v>-458.26870000000008</v>
      </c>
      <c r="K40" s="23">
        <f t="shared" si="1"/>
        <v>-0.16904046477314646</v>
      </c>
      <c r="L40" s="24">
        <v>33</v>
      </c>
      <c r="M40" s="1"/>
    </row>
    <row r="41" spans="1:13" x14ac:dyDescent="0.2">
      <c r="A41" s="18" t="s">
        <v>29</v>
      </c>
      <c r="B41" s="19"/>
      <c r="C41" s="20">
        <v>2832.27</v>
      </c>
      <c r="D41" s="20">
        <v>2953.6923076923076</v>
      </c>
      <c r="E41" s="20">
        <v>3571.8846153846152</v>
      </c>
      <c r="F41" s="20">
        <v>3314.9002</v>
      </c>
      <c r="G41" s="20">
        <v>1995</v>
      </c>
      <c r="H41" s="20">
        <v>1706.1876</v>
      </c>
      <c r="I41" s="21"/>
      <c r="J41" s="22">
        <f t="shared" si="0"/>
        <v>-288.81240000000003</v>
      </c>
      <c r="K41" s="23">
        <f t="shared" si="1"/>
        <v>-0.1447681203007519</v>
      </c>
      <c r="L41" s="24">
        <v>40</v>
      </c>
      <c r="M41" s="1"/>
    </row>
    <row r="42" spans="1:13" x14ac:dyDescent="0.2">
      <c r="A42" s="18" t="s">
        <v>30</v>
      </c>
      <c r="B42" s="19"/>
      <c r="C42" s="20">
        <v>791.13</v>
      </c>
      <c r="D42" s="20">
        <v>950.07692307692309</v>
      </c>
      <c r="E42" s="20">
        <v>1017.6153846153846</v>
      </c>
      <c r="F42" s="20">
        <v>1120.8884</v>
      </c>
      <c r="G42" s="20">
        <v>604</v>
      </c>
      <c r="H42" s="20">
        <v>607.08050000000003</v>
      </c>
      <c r="I42" s="21"/>
      <c r="J42" s="22">
        <f t="shared" si="0"/>
        <v>3.0805000000000291</v>
      </c>
      <c r="K42" s="23">
        <f t="shared" si="1"/>
        <v>5.1001655629139553E-3</v>
      </c>
      <c r="L42" s="24">
        <v>44</v>
      </c>
      <c r="M42" s="1"/>
    </row>
    <row r="43" spans="1:13" x14ac:dyDescent="0.2">
      <c r="A43" s="18" t="s">
        <v>31</v>
      </c>
      <c r="B43" s="19"/>
      <c r="C43" s="20">
        <v>2705.7799999999997</v>
      </c>
      <c r="D43" s="20">
        <v>2742.6730769230771</v>
      </c>
      <c r="E43" s="20">
        <v>2729.3076923076924</v>
      </c>
      <c r="F43" s="20">
        <v>2641.8292000000001</v>
      </c>
      <c r="G43" s="20">
        <v>1847</v>
      </c>
      <c r="H43" s="20">
        <v>1665.0599</v>
      </c>
      <c r="I43" s="21"/>
      <c r="J43" s="22">
        <f t="shared" si="0"/>
        <v>-181.94010000000003</v>
      </c>
      <c r="K43" s="23">
        <f t="shared" si="1"/>
        <v>-9.8505739036275061E-2</v>
      </c>
      <c r="L43" s="24">
        <v>41</v>
      </c>
      <c r="M43" s="1"/>
    </row>
    <row r="44" spans="1:13" x14ac:dyDescent="0.2">
      <c r="A44" s="18" t="s">
        <v>32</v>
      </c>
      <c r="B44" s="19"/>
      <c r="C44" s="20">
        <v>5807.99</v>
      </c>
      <c r="D44" s="20">
        <v>5482.0961538461543</v>
      </c>
      <c r="E44" s="20">
        <v>5398.0961538461543</v>
      </c>
      <c r="F44" s="20">
        <v>4981.3361999999997</v>
      </c>
      <c r="G44" s="20">
        <v>2093</v>
      </c>
      <c r="H44" s="20">
        <v>3352.6098000000002</v>
      </c>
      <c r="I44" s="21"/>
      <c r="J44" s="22">
        <f t="shared" si="0"/>
        <v>1259.6098000000002</v>
      </c>
      <c r="K44" s="23">
        <f t="shared" si="1"/>
        <v>0.60182025800286676</v>
      </c>
      <c r="L44" s="24">
        <v>28</v>
      </c>
      <c r="M44" s="1"/>
    </row>
    <row r="45" spans="1:13" x14ac:dyDescent="0.2">
      <c r="A45" s="18" t="s">
        <v>33</v>
      </c>
      <c r="B45" s="19"/>
      <c r="C45" s="20">
        <v>11370</v>
      </c>
      <c r="D45" s="20">
        <v>11163.576923076924</v>
      </c>
      <c r="E45" s="20">
        <v>10939.846153846154</v>
      </c>
      <c r="F45" s="20">
        <v>10896.2621</v>
      </c>
      <c r="G45" s="20">
        <v>6771</v>
      </c>
      <c r="H45" s="20">
        <v>7825.8333000000002</v>
      </c>
      <c r="I45" s="21"/>
      <c r="J45" s="22">
        <f t="shared" si="0"/>
        <v>1054.8333000000002</v>
      </c>
      <c r="K45" s="23">
        <f t="shared" si="1"/>
        <v>0.15578692955250337</v>
      </c>
      <c r="L45" s="24">
        <v>10</v>
      </c>
      <c r="M45" s="1"/>
    </row>
    <row r="46" spans="1:13" x14ac:dyDescent="0.2">
      <c r="A46" s="18" t="s">
        <v>34</v>
      </c>
      <c r="B46" s="19"/>
      <c r="C46" s="20">
        <v>5382.15</v>
      </c>
      <c r="D46" s="20">
        <v>5629.1923076923076</v>
      </c>
      <c r="E46" s="20">
        <v>5814.7307692307695</v>
      </c>
      <c r="F46" s="20">
        <v>5558.8302000000003</v>
      </c>
      <c r="G46" s="20">
        <v>2217</v>
      </c>
      <c r="H46" s="20">
        <v>3488.7120000000004</v>
      </c>
      <c r="I46" s="21"/>
      <c r="J46" s="22">
        <f t="shared" si="0"/>
        <v>1271.7120000000004</v>
      </c>
      <c r="K46" s="23">
        <f t="shared" si="1"/>
        <v>0.57361840324763214</v>
      </c>
      <c r="L46" s="24">
        <v>23</v>
      </c>
      <c r="M46" s="1"/>
    </row>
    <row r="47" spans="1:13" x14ac:dyDescent="0.2">
      <c r="A47" s="18" t="s">
        <v>35</v>
      </c>
      <c r="B47" s="19"/>
      <c r="C47" s="20">
        <v>3666.27</v>
      </c>
      <c r="D47" s="20">
        <v>3316.5192307692305</v>
      </c>
      <c r="E47" s="20">
        <v>3146.6923076923076</v>
      </c>
      <c r="F47" s="20">
        <v>3017.8106000000002</v>
      </c>
      <c r="G47" s="20">
        <v>1776</v>
      </c>
      <c r="H47" s="20">
        <v>2068.4256</v>
      </c>
      <c r="I47" s="21"/>
      <c r="J47" s="22">
        <f t="shared" si="0"/>
        <v>292.42560000000003</v>
      </c>
      <c r="K47" s="23">
        <f t="shared" si="1"/>
        <v>0.16465405405405406</v>
      </c>
      <c r="L47" s="24">
        <v>36</v>
      </c>
      <c r="M47" s="1"/>
    </row>
    <row r="48" spans="1:13" x14ac:dyDescent="0.2">
      <c r="A48" s="18" t="s">
        <v>74</v>
      </c>
      <c r="B48" s="19"/>
      <c r="C48" s="20">
        <v>8953.26</v>
      </c>
      <c r="D48" s="20">
        <v>8544.6538461538457</v>
      </c>
      <c r="E48" s="20">
        <v>8296.9038461538457</v>
      </c>
      <c r="F48" s="20">
        <v>7759.5591000000004</v>
      </c>
      <c r="G48" s="20">
        <v>5021</v>
      </c>
      <c r="H48" s="20">
        <v>5497.8446999999996</v>
      </c>
      <c r="I48" s="21"/>
      <c r="J48" s="22">
        <f t="shared" si="0"/>
        <v>476.84469999999965</v>
      </c>
      <c r="K48" s="23">
        <f t="shared" si="1"/>
        <v>9.4970065723959302E-2</v>
      </c>
      <c r="L48" s="24">
        <v>13</v>
      </c>
      <c r="M48" s="1"/>
    </row>
    <row r="49" spans="1:13" s="4" customFormat="1" ht="13.5" thickBot="1" x14ac:dyDescent="0.25">
      <c r="A49" s="25" t="s">
        <v>63</v>
      </c>
      <c r="B49" s="19"/>
      <c r="C49" s="26">
        <f t="shared" ref="C49:G49" si="2">SUM(C4:C48)</f>
        <v>384752.35000000015</v>
      </c>
      <c r="D49" s="27">
        <f t="shared" si="2"/>
        <v>381741.60893453157</v>
      </c>
      <c r="E49" s="27">
        <f t="shared" si="2"/>
        <v>382866.15076187981</v>
      </c>
      <c r="F49" s="27">
        <f t="shared" si="2"/>
        <v>386642.38410000008</v>
      </c>
      <c r="G49" s="27">
        <f t="shared" si="2"/>
        <v>225366</v>
      </c>
      <c r="H49" s="27">
        <v>235172.02449999997</v>
      </c>
      <c r="I49" s="28"/>
      <c r="J49" s="29">
        <f t="shared" si="0"/>
        <v>9806.0244999999704</v>
      </c>
      <c r="K49" s="30">
        <f t="shared" si="1"/>
        <v>4.351155231933819E-2</v>
      </c>
      <c r="L49" s="24"/>
      <c r="M49" s="1"/>
    </row>
    <row r="50" spans="1:13" s="7" customFormat="1" x14ac:dyDescent="0.2">
      <c r="A50" s="12" t="s">
        <v>57</v>
      </c>
      <c r="B50" s="13"/>
      <c r="C50" s="14"/>
      <c r="D50" s="15"/>
      <c r="E50" s="15"/>
      <c r="F50" s="15"/>
      <c r="G50" s="15"/>
      <c r="H50" s="15"/>
      <c r="I50" s="15"/>
      <c r="J50" s="16" t="str">
        <f t="shared" si="0"/>
        <v/>
      </c>
      <c r="K50" s="15" t="str">
        <f t="shared" si="1"/>
        <v/>
      </c>
      <c r="L50" s="17"/>
    </row>
    <row r="51" spans="1:13" x14ac:dyDescent="0.2">
      <c r="A51" s="18" t="s">
        <v>36</v>
      </c>
      <c r="B51" s="19"/>
      <c r="C51" s="20">
        <v>145.53</v>
      </c>
      <c r="D51" s="20">
        <v>123.73076923076923</v>
      </c>
      <c r="E51" s="20">
        <v>139.48076923076923</v>
      </c>
      <c r="F51" s="20">
        <v>145.51920000000001</v>
      </c>
      <c r="G51" s="20">
        <v>72</v>
      </c>
      <c r="H51" s="20">
        <v>100.0196</v>
      </c>
      <c r="I51" s="21"/>
      <c r="J51" s="22">
        <f t="shared" si="0"/>
        <v>28.019599999999997</v>
      </c>
      <c r="K51" s="23">
        <f t="shared" si="1"/>
        <v>0.38916111111111107</v>
      </c>
      <c r="L51" s="24">
        <v>18</v>
      </c>
      <c r="M51" s="1"/>
    </row>
    <row r="52" spans="1:13" x14ac:dyDescent="0.2">
      <c r="A52" s="18" t="s">
        <v>37</v>
      </c>
      <c r="B52" s="19"/>
      <c r="C52" s="20">
        <v>162.53</v>
      </c>
      <c r="D52" s="20">
        <v>147.53846153846155</v>
      </c>
      <c r="E52" s="20">
        <v>164.19230769230771</v>
      </c>
      <c r="F52" s="20">
        <v>184.44230000000002</v>
      </c>
      <c r="G52" s="20">
        <v>111</v>
      </c>
      <c r="H52" s="20">
        <v>142.6079</v>
      </c>
      <c r="I52" s="21"/>
      <c r="J52" s="22">
        <f t="shared" si="0"/>
        <v>31.607900000000001</v>
      </c>
      <c r="K52" s="23">
        <f t="shared" si="1"/>
        <v>0.28475585585585589</v>
      </c>
      <c r="L52" s="24">
        <v>15</v>
      </c>
      <c r="M52" s="1"/>
    </row>
    <row r="53" spans="1:13" x14ac:dyDescent="0.2">
      <c r="A53" s="18" t="s">
        <v>38</v>
      </c>
      <c r="B53" s="19"/>
      <c r="C53" s="20">
        <v>144</v>
      </c>
      <c r="D53" s="20">
        <v>121.32692307692308</v>
      </c>
      <c r="E53" s="20">
        <v>165.38461538461539</v>
      </c>
      <c r="F53" s="20">
        <v>151.61540000000002</v>
      </c>
      <c r="G53" s="20">
        <v>79</v>
      </c>
      <c r="H53" s="20">
        <v>106.2353</v>
      </c>
      <c r="I53" s="21"/>
      <c r="J53" s="22">
        <f t="shared" si="0"/>
        <v>27.235299999999995</v>
      </c>
      <c r="K53" s="23">
        <f t="shared" si="1"/>
        <v>0.34475063291139235</v>
      </c>
      <c r="L53" s="24">
        <v>17</v>
      </c>
      <c r="M53" s="1"/>
    </row>
    <row r="54" spans="1:13" x14ac:dyDescent="0.2">
      <c r="A54" s="18" t="s">
        <v>39</v>
      </c>
      <c r="B54" s="19"/>
      <c r="C54" s="20">
        <v>58.58</v>
      </c>
      <c r="D54" s="20">
        <v>52.28846153846154</v>
      </c>
      <c r="E54" s="20">
        <v>63.21153846153846</v>
      </c>
      <c r="F54" s="20">
        <v>65.480800000000002</v>
      </c>
      <c r="G54" s="20">
        <v>36</v>
      </c>
      <c r="H54" s="20">
        <v>43.901900000000005</v>
      </c>
      <c r="I54" s="21"/>
      <c r="J54" s="22">
        <f t="shared" si="0"/>
        <v>7.9019000000000048</v>
      </c>
      <c r="K54" s="23">
        <f t="shared" si="1"/>
        <v>0.21949722222222234</v>
      </c>
      <c r="L54" s="24">
        <v>20</v>
      </c>
      <c r="M54" s="1"/>
    </row>
    <row r="55" spans="1:13" x14ac:dyDescent="0.2">
      <c r="A55" s="18" t="s">
        <v>40</v>
      </c>
      <c r="B55" s="19"/>
      <c r="C55" s="20">
        <v>85.79</v>
      </c>
      <c r="D55" s="20">
        <v>75.67307692307692</v>
      </c>
      <c r="E55" s="20">
        <v>90.615384615384613</v>
      </c>
      <c r="F55" s="20">
        <v>105.1538</v>
      </c>
      <c r="G55" s="20">
        <v>47</v>
      </c>
      <c r="H55" s="20">
        <v>69.843100000000007</v>
      </c>
      <c r="I55" s="21"/>
      <c r="J55" s="22">
        <f t="shared" si="0"/>
        <v>22.843100000000007</v>
      </c>
      <c r="K55" s="23">
        <f t="shared" si="1"/>
        <v>0.48602340425531931</v>
      </c>
      <c r="L55" s="24">
        <v>19</v>
      </c>
      <c r="M55" s="1"/>
    </row>
    <row r="56" spans="1:13" x14ac:dyDescent="0.2">
      <c r="A56" s="18" t="s">
        <v>41</v>
      </c>
      <c r="B56" s="19"/>
      <c r="C56" s="20">
        <v>930.55</v>
      </c>
      <c r="D56" s="20">
        <v>931.51923076923083</v>
      </c>
      <c r="E56" s="20">
        <v>1006.5192307692307</v>
      </c>
      <c r="F56" s="20">
        <v>945.46150000000011</v>
      </c>
      <c r="G56" s="20">
        <v>472</v>
      </c>
      <c r="H56" s="20">
        <v>623.74509999999998</v>
      </c>
      <c r="I56" s="21"/>
      <c r="J56" s="22">
        <f t="shared" si="0"/>
        <v>151.74509999999998</v>
      </c>
      <c r="K56" s="23">
        <f t="shared" si="1"/>
        <v>0.32149385593220337</v>
      </c>
      <c r="L56" s="24">
        <v>6</v>
      </c>
      <c r="M56" s="1"/>
    </row>
    <row r="57" spans="1:13" x14ac:dyDescent="0.2">
      <c r="A57" s="18" t="s">
        <v>42</v>
      </c>
      <c r="B57" s="19"/>
      <c r="C57" s="20">
        <v>758.65</v>
      </c>
      <c r="D57" s="20">
        <v>784.57692307692309</v>
      </c>
      <c r="E57" s="20">
        <v>822.23076923076928</v>
      </c>
      <c r="F57" s="20">
        <v>838.077</v>
      </c>
      <c r="G57" s="20">
        <v>347</v>
      </c>
      <c r="H57" s="20">
        <v>461.72550000000001</v>
      </c>
      <c r="I57" s="21"/>
      <c r="J57" s="22">
        <f t="shared" si="0"/>
        <v>114.72550000000001</v>
      </c>
      <c r="K57" s="23">
        <f t="shared" si="1"/>
        <v>0.33062103746397697</v>
      </c>
      <c r="L57" s="24">
        <v>8</v>
      </c>
      <c r="M57" s="1"/>
    </row>
    <row r="58" spans="1:13" x14ac:dyDescent="0.2">
      <c r="A58" s="18" t="s">
        <v>43</v>
      </c>
      <c r="B58" s="19"/>
      <c r="C58" s="20">
        <v>362.93</v>
      </c>
      <c r="D58" s="20">
        <v>384.67307692307691</v>
      </c>
      <c r="E58" s="20">
        <v>441.46153846153845</v>
      </c>
      <c r="F58" s="20">
        <v>405.13459999999998</v>
      </c>
      <c r="G58" s="20">
        <v>206</v>
      </c>
      <c r="H58" s="20">
        <v>307.50979999999998</v>
      </c>
      <c r="I58" s="21"/>
      <c r="J58" s="22">
        <f t="shared" si="0"/>
        <v>101.50979999999998</v>
      </c>
      <c r="K58" s="23">
        <f t="shared" si="1"/>
        <v>0.49276601941747566</v>
      </c>
      <c r="L58" s="24">
        <v>10</v>
      </c>
      <c r="M58" s="1"/>
    </row>
    <row r="59" spans="1:13" x14ac:dyDescent="0.2">
      <c r="A59" s="18" t="s">
        <v>78</v>
      </c>
      <c r="B59" s="19"/>
      <c r="C59" s="20">
        <v>212.86</v>
      </c>
      <c r="D59" s="20">
        <v>230.57692307692309</v>
      </c>
      <c r="E59" s="20">
        <v>263.82692307692309</v>
      </c>
      <c r="F59" s="20">
        <v>236.15390000000002</v>
      </c>
      <c r="G59" s="20">
        <v>164</v>
      </c>
      <c r="H59" s="20">
        <v>222.1961</v>
      </c>
      <c r="I59" s="21"/>
      <c r="J59" s="22">
        <f t="shared" si="0"/>
        <v>58.196100000000001</v>
      </c>
      <c r="K59" s="23">
        <f t="shared" si="1"/>
        <v>0.35485426829268296</v>
      </c>
      <c r="L59" s="24">
        <v>13</v>
      </c>
      <c r="M59" s="1"/>
    </row>
    <row r="60" spans="1:13" x14ac:dyDescent="0.2">
      <c r="A60" s="18" t="s">
        <v>44</v>
      </c>
      <c r="B60" s="19"/>
      <c r="C60" s="20">
        <v>501</v>
      </c>
      <c r="D60" s="20">
        <v>492.88461538461542</v>
      </c>
      <c r="E60" s="20">
        <v>552.09615384615381</v>
      </c>
      <c r="F60" s="20">
        <v>577.9615</v>
      </c>
      <c r="G60" s="20">
        <v>356</v>
      </c>
      <c r="H60" s="20">
        <v>516.98040000000003</v>
      </c>
      <c r="I60" s="21"/>
      <c r="J60" s="22">
        <f t="shared" si="0"/>
        <v>160.98040000000003</v>
      </c>
      <c r="K60" s="23">
        <f t="shared" si="1"/>
        <v>0.45219213483146076</v>
      </c>
      <c r="L60" s="24">
        <v>7</v>
      </c>
      <c r="M60" s="1"/>
    </row>
    <row r="61" spans="1:13" x14ac:dyDescent="0.2">
      <c r="A61" s="18" t="s">
        <v>45</v>
      </c>
      <c r="B61" s="19"/>
      <c r="C61" s="20">
        <v>2307.4</v>
      </c>
      <c r="D61" s="20">
        <v>2249.6923076923076</v>
      </c>
      <c r="E61" s="20">
        <v>2376.9038461538462</v>
      </c>
      <c r="F61" s="20">
        <v>2247.7116000000001</v>
      </c>
      <c r="G61" s="20">
        <v>1227</v>
      </c>
      <c r="H61" s="20">
        <v>1523.1961000000001</v>
      </c>
      <c r="I61" s="21"/>
      <c r="J61" s="22">
        <f t="shared" si="0"/>
        <v>296.19610000000011</v>
      </c>
      <c r="K61" s="23">
        <f t="shared" si="1"/>
        <v>0.24139861450692757</v>
      </c>
      <c r="L61" s="24">
        <v>1</v>
      </c>
      <c r="M61" s="1"/>
    </row>
    <row r="62" spans="1:13" x14ac:dyDescent="0.2">
      <c r="A62" s="18" t="s">
        <v>97</v>
      </c>
      <c r="B62" s="19"/>
      <c r="C62" s="20">
        <v>824.31</v>
      </c>
      <c r="D62" s="20">
        <v>792.26923076923072</v>
      </c>
      <c r="E62" s="20">
        <v>850.03846153846155</v>
      </c>
      <c r="F62" s="20">
        <v>930</v>
      </c>
      <c r="G62" s="20">
        <v>472</v>
      </c>
      <c r="H62" s="20">
        <v>736.50980000000004</v>
      </c>
      <c r="I62" s="21"/>
      <c r="J62" s="22">
        <f t="shared" si="0"/>
        <v>264.50980000000004</v>
      </c>
      <c r="K62" s="23">
        <f t="shared" si="1"/>
        <v>0.56040211864406786</v>
      </c>
      <c r="L62" s="24">
        <v>3</v>
      </c>
      <c r="M62" s="1"/>
    </row>
    <row r="63" spans="1:13" x14ac:dyDescent="0.2">
      <c r="A63" s="18" t="s">
        <v>46</v>
      </c>
      <c r="B63" s="19"/>
      <c r="C63" s="20">
        <v>1107.45</v>
      </c>
      <c r="D63" s="20">
        <v>1090.8653846153848</v>
      </c>
      <c r="E63" s="20">
        <v>1108.9615384615386</v>
      </c>
      <c r="F63" s="20">
        <v>1106.2883999999999</v>
      </c>
      <c r="G63" s="20">
        <v>541</v>
      </c>
      <c r="H63" s="20">
        <v>686.25490000000002</v>
      </c>
      <c r="I63" s="21"/>
      <c r="J63" s="22">
        <f t="shared" si="0"/>
        <v>145.25490000000002</v>
      </c>
      <c r="K63" s="23">
        <f t="shared" si="1"/>
        <v>0.26849334565619226</v>
      </c>
      <c r="L63" s="24">
        <v>4</v>
      </c>
      <c r="M63" s="1"/>
    </row>
    <row r="64" spans="1:13" x14ac:dyDescent="0.2">
      <c r="A64" s="18" t="s">
        <v>47</v>
      </c>
      <c r="B64" s="19"/>
      <c r="C64" s="20">
        <v>1164.97</v>
      </c>
      <c r="D64" s="20">
        <v>1128.7307692307691</v>
      </c>
      <c r="E64" s="20">
        <v>1286</v>
      </c>
      <c r="F64" s="20">
        <v>1191.8269</v>
      </c>
      <c r="G64" s="20">
        <v>631</v>
      </c>
      <c r="H64" s="20">
        <v>802.23530000000005</v>
      </c>
      <c r="I64" s="21"/>
      <c r="J64" s="22">
        <f t="shared" si="0"/>
        <v>171.23530000000005</v>
      </c>
      <c r="K64" s="23">
        <f t="shared" si="1"/>
        <v>0.27137131537242482</v>
      </c>
      <c r="L64" s="24">
        <v>2</v>
      </c>
      <c r="M64" s="1"/>
    </row>
    <row r="65" spans="1:13" x14ac:dyDescent="0.2">
      <c r="A65" s="18" t="s">
        <v>48</v>
      </c>
      <c r="B65" s="19"/>
      <c r="C65" s="20">
        <v>868.29</v>
      </c>
      <c r="D65" s="20">
        <v>881.86538461538453</v>
      </c>
      <c r="E65" s="20">
        <v>1063.1346153846152</v>
      </c>
      <c r="F65" s="20">
        <v>1015.5</v>
      </c>
      <c r="G65" s="20">
        <v>545</v>
      </c>
      <c r="H65" s="20">
        <v>673.92160000000001</v>
      </c>
      <c r="I65" s="21"/>
      <c r="J65" s="22">
        <f t="shared" si="0"/>
        <v>128.92160000000001</v>
      </c>
      <c r="K65" s="23">
        <f t="shared" si="1"/>
        <v>0.23655339449541288</v>
      </c>
      <c r="L65" s="24">
        <v>5</v>
      </c>
      <c r="M65" s="1"/>
    </row>
    <row r="66" spans="1:13" x14ac:dyDescent="0.2">
      <c r="A66" s="18" t="s">
        <v>80</v>
      </c>
      <c r="B66" s="19">
        <v>4</v>
      </c>
      <c r="C66" s="20">
        <v>510.04</v>
      </c>
      <c r="D66" s="20">
        <v>472.42307692307691</v>
      </c>
      <c r="E66" s="20">
        <v>523.96153846153845</v>
      </c>
      <c r="F66" s="20">
        <v>549.61530000000005</v>
      </c>
      <c r="G66" s="20">
        <v>224</v>
      </c>
      <c r="H66" s="20">
        <v>289.09800000000001</v>
      </c>
      <c r="I66" s="21"/>
      <c r="J66" s="22">
        <f t="shared" ref="J66:J72" si="3">IF(AND(G66=0,H66=0),"",H66-G66)</f>
        <v>65.098000000000013</v>
      </c>
      <c r="K66" s="23">
        <f t="shared" ref="K66:K72" si="4">IFERROR(J66/G66,"")</f>
        <v>0.29061607142857149</v>
      </c>
      <c r="L66" s="24">
        <v>12</v>
      </c>
      <c r="M66" s="1"/>
    </row>
    <row r="67" spans="1:13" x14ac:dyDescent="0.2">
      <c r="A67" s="18" t="s">
        <v>85</v>
      </c>
      <c r="B67" s="19">
        <v>3</v>
      </c>
      <c r="C67" s="20">
        <v>192.3</v>
      </c>
      <c r="D67" s="20">
        <v>158.94230769230768</v>
      </c>
      <c r="E67" s="20">
        <v>180.59615384615384</v>
      </c>
      <c r="F67" s="20">
        <v>209.75</v>
      </c>
      <c r="G67" s="20">
        <v>100</v>
      </c>
      <c r="H67" s="20">
        <v>136.05889999999999</v>
      </c>
      <c r="I67" s="21"/>
      <c r="J67" s="22">
        <f t="shared" si="3"/>
        <v>36.058899999999994</v>
      </c>
      <c r="K67" s="23">
        <f t="shared" si="4"/>
        <v>0.36058899999999994</v>
      </c>
      <c r="L67" s="24">
        <v>16</v>
      </c>
      <c r="M67" s="1"/>
    </row>
    <row r="68" spans="1:13" x14ac:dyDescent="0.2">
      <c r="A68" s="18" t="s">
        <v>81</v>
      </c>
      <c r="B68" s="19">
        <v>4</v>
      </c>
      <c r="C68" s="20">
        <v>553.70000000000005</v>
      </c>
      <c r="D68" s="20">
        <v>518.78846153846155</v>
      </c>
      <c r="E68" s="20">
        <v>596.28846153846155</v>
      </c>
      <c r="F68" s="20">
        <v>589.07690000000002</v>
      </c>
      <c r="G68" s="20">
        <v>254</v>
      </c>
      <c r="H68" s="20">
        <v>363.3922</v>
      </c>
      <c r="I68" s="21"/>
      <c r="J68" s="22">
        <f t="shared" si="3"/>
        <v>109.3922</v>
      </c>
      <c r="K68" s="23">
        <f t="shared" si="4"/>
        <v>0.43067795275590554</v>
      </c>
      <c r="L68" s="24">
        <v>9</v>
      </c>
      <c r="M68" s="1"/>
    </row>
    <row r="69" spans="1:13" x14ac:dyDescent="0.2">
      <c r="A69" s="18" t="s">
        <v>82</v>
      </c>
      <c r="B69" s="19">
        <v>4</v>
      </c>
      <c r="C69" s="20">
        <v>418.11</v>
      </c>
      <c r="D69" s="20">
        <v>403.21153846153845</v>
      </c>
      <c r="E69" s="20">
        <v>446.42307692307691</v>
      </c>
      <c r="F69" s="20">
        <v>444.15390000000002</v>
      </c>
      <c r="G69" s="20">
        <v>198</v>
      </c>
      <c r="H69" s="20">
        <v>293.03930000000003</v>
      </c>
      <c r="I69" s="21"/>
      <c r="J69" s="22">
        <f t="shared" si="3"/>
        <v>95.039300000000026</v>
      </c>
      <c r="K69" s="23">
        <f t="shared" si="4"/>
        <v>0.47999646464646478</v>
      </c>
      <c r="L69" s="24">
        <v>11</v>
      </c>
      <c r="M69" s="1"/>
    </row>
    <row r="70" spans="1:13" x14ac:dyDescent="0.2">
      <c r="A70" s="18" t="s">
        <v>52</v>
      </c>
      <c r="B70" s="19"/>
      <c r="C70" s="20">
        <v>200.87</v>
      </c>
      <c r="D70" s="20">
        <v>193.21153846153845</v>
      </c>
      <c r="E70" s="20">
        <v>237.23461538461541</v>
      </c>
      <c r="F70" s="20">
        <v>259.63459999999998</v>
      </c>
      <c r="G70" s="20">
        <v>118</v>
      </c>
      <c r="H70" s="20">
        <v>166.29409999999999</v>
      </c>
      <c r="I70" s="21"/>
      <c r="J70" s="22">
        <f t="shared" si="3"/>
        <v>48.294099999999986</v>
      </c>
      <c r="K70" s="23">
        <f t="shared" si="4"/>
        <v>0.40927203389830497</v>
      </c>
      <c r="L70" s="24">
        <v>14</v>
      </c>
      <c r="M70" s="1"/>
    </row>
    <row r="71" spans="1:13" s="4" customFormat="1" x14ac:dyDescent="0.2">
      <c r="A71" s="25" t="s">
        <v>64</v>
      </c>
      <c r="B71" s="19"/>
      <c r="C71" s="26">
        <f t="shared" ref="C71:G71" si="5">SUM(C51:C70)</f>
        <v>11509.860000000002</v>
      </c>
      <c r="D71" s="27">
        <f t="shared" si="5"/>
        <v>11234.788461538463</v>
      </c>
      <c r="E71" s="27">
        <f t="shared" si="5"/>
        <v>12378.561538461539</v>
      </c>
      <c r="F71" s="27">
        <f t="shared" si="5"/>
        <v>12198.557599999998</v>
      </c>
      <c r="G71" s="27">
        <f t="shared" si="5"/>
        <v>6200</v>
      </c>
      <c r="H71" s="27">
        <v>8264.7649000000001</v>
      </c>
      <c r="I71" s="28"/>
      <c r="J71" s="29">
        <f t="shared" si="3"/>
        <v>2064.7649000000001</v>
      </c>
      <c r="K71" s="30">
        <f t="shared" si="4"/>
        <v>0.33302659677419355</v>
      </c>
      <c r="L71" s="24"/>
      <c r="M71" s="1"/>
    </row>
    <row r="72" spans="1:13" s="4" customForma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 t="str">
        <f t="shared" si="3"/>
        <v/>
      </c>
      <c r="K72" s="50" t="str">
        <f t="shared" si="4"/>
        <v/>
      </c>
      <c r="L72" s="51"/>
    </row>
    <row r="73" spans="1:13" x14ac:dyDescent="0.2">
      <c r="A73" s="18" t="s">
        <v>62</v>
      </c>
      <c r="B73" s="19"/>
      <c r="C73" s="20">
        <v>3640</v>
      </c>
      <c r="D73" s="20">
        <v>3422</v>
      </c>
      <c r="E73" s="20">
        <v>398.01923076922179</v>
      </c>
      <c r="F73" s="20">
        <v>1284.7972</v>
      </c>
      <c r="G73" s="20">
        <v>531</v>
      </c>
      <c r="H73" s="20">
        <v>1417.6691000000001</v>
      </c>
      <c r="I73" s="21"/>
      <c r="J73" s="22"/>
      <c r="K73" s="23"/>
      <c r="L73" s="32"/>
    </row>
    <row r="74" spans="1:13" x14ac:dyDescent="0.2">
      <c r="A74" s="33" t="s">
        <v>65</v>
      </c>
      <c r="B74" s="34"/>
      <c r="C74" s="35">
        <f t="shared" ref="C74:G74" si="6">C49+C71+C73</f>
        <v>399902.21000000014</v>
      </c>
      <c r="D74" s="36">
        <f t="shared" si="6"/>
        <v>396398.39739607001</v>
      </c>
      <c r="E74" s="36">
        <f t="shared" si="6"/>
        <v>395642.73153111059</v>
      </c>
      <c r="F74" s="36">
        <f t="shared" si="6"/>
        <v>400125.73890000005</v>
      </c>
      <c r="G74" s="36">
        <v>232097</v>
      </c>
      <c r="H74" s="36">
        <v>244854.45849999998</v>
      </c>
      <c r="I74" s="37"/>
      <c r="J74" s="38">
        <f t="shared" ref="J74" si="7">IF(AND(G74=0,H74=0),"",H74-G74)</f>
        <v>12757.458499999979</v>
      </c>
      <c r="K74" s="39">
        <f t="shared" ref="K74" si="8">IFERROR(J74/G74,"")</f>
        <v>5.4966063757825298E-2</v>
      </c>
      <c r="L74" s="40"/>
    </row>
    <row r="75" spans="1:13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4"/>
    </row>
    <row r="76" spans="1:13" x14ac:dyDescent="0.2">
      <c r="A76" s="55" t="str">
        <f>Weekday!A92</f>
        <v>* MTA Bus Routes that were changed between 2016 and 2021; see "Notes" for details.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7"/>
    </row>
    <row r="77" spans="1:13" x14ac:dyDescent="0.2">
      <c r="A77" s="3"/>
      <c r="C77" s="1"/>
      <c r="D77" s="1"/>
      <c r="E77" s="1"/>
      <c r="F77" s="1"/>
      <c r="G77" s="1"/>
      <c r="H77" s="1"/>
    </row>
  </sheetData>
  <mergeCells count="5">
    <mergeCell ref="J2:K2"/>
    <mergeCell ref="A1:L1"/>
    <mergeCell ref="A72:L72"/>
    <mergeCell ref="A75:L75"/>
    <mergeCell ref="A76:L76"/>
  </mergeCells>
  <printOptions horizontalCentered="1"/>
  <pageMargins left="0.25" right="0.25" top="0.5" bottom="0.75" header="0.25" footer="0.25"/>
  <pageSetup scale="85" orientation="portrait" r:id="rId1"/>
  <headerFooter>
    <oddFooter>&amp;CMTA Bus-&amp;P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Normal="100" workbookViewId="0">
      <selection activeCell="P13" sqref="P13"/>
    </sheetView>
  </sheetViews>
  <sheetFormatPr defaultRowHeight="12.75" x14ac:dyDescent="0.2"/>
  <cols>
    <col min="1" max="1" width="14.5703125" style="3" bestFit="1" customWidth="1"/>
    <col min="2" max="2" width="5.42578125" customWidth="1"/>
    <col min="3" max="7" width="9.5703125" bestFit="1" customWidth="1"/>
    <col min="8" max="8" width="8.7109375" bestFit="1" customWidth="1"/>
    <col min="9" max="9" width="2.7109375" hidden="1" customWidth="1"/>
    <col min="10" max="10" width="9.42578125" customWidth="1"/>
    <col min="11" max="11" width="9.7109375" customWidth="1"/>
    <col min="12" max="12" width="10.140625" bestFit="1" customWidth="1"/>
  </cols>
  <sheetData>
    <row r="1" spans="1:12" s="3" customFormat="1" ht="15" x14ac:dyDescent="0.25">
      <c r="A1" s="46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s="11" customFormat="1" ht="13.5" customHeight="1" thickBot="1" x14ac:dyDescent="0.25">
      <c r="A2" s="8" t="s">
        <v>0</v>
      </c>
      <c r="B2" s="9" t="s">
        <v>103</v>
      </c>
      <c r="C2" s="10">
        <v>2016</v>
      </c>
      <c r="D2" s="10">
        <v>2017</v>
      </c>
      <c r="E2" s="10">
        <v>2018</v>
      </c>
      <c r="F2" s="10">
        <v>2019</v>
      </c>
      <c r="G2" s="10">
        <v>2020</v>
      </c>
      <c r="H2" s="10">
        <v>2021</v>
      </c>
      <c r="I2" s="10"/>
      <c r="J2" s="44" t="s">
        <v>104</v>
      </c>
      <c r="K2" s="45"/>
      <c r="L2" s="6" t="s">
        <v>105</v>
      </c>
    </row>
    <row r="3" spans="1:12" s="2" customFormat="1" x14ac:dyDescent="0.2">
      <c r="A3" s="12" t="s">
        <v>58</v>
      </c>
      <c r="B3" s="13"/>
      <c r="C3" s="14"/>
      <c r="D3" s="15"/>
      <c r="E3" s="15"/>
      <c r="F3" s="15"/>
      <c r="G3" s="15"/>
      <c r="H3" s="15"/>
      <c r="I3" s="15"/>
      <c r="J3" s="16"/>
      <c r="K3" s="15"/>
      <c r="L3" s="17"/>
    </row>
    <row r="4" spans="1:12" x14ac:dyDescent="0.2">
      <c r="A4" s="18" t="s">
        <v>1</v>
      </c>
      <c r="B4" s="19"/>
      <c r="C4" s="20">
        <v>1504621</v>
      </c>
      <c r="D4" s="20">
        <v>1459548.825</v>
      </c>
      <c r="E4" s="20">
        <v>1408029</v>
      </c>
      <c r="F4" s="20">
        <v>1419044.9095999999</v>
      </c>
      <c r="G4" s="20">
        <v>686432.88910000003</v>
      </c>
      <c r="H4" s="20">
        <v>787477.31599999999</v>
      </c>
      <c r="I4" s="21"/>
      <c r="J4" s="22">
        <f>IF(AND(G4=0,H4=0),"",H4-G4)</f>
        <v>101044.42689999996</v>
      </c>
      <c r="K4" s="23">
        <f>IFERROR(J4/G4,"")</f>
        <v>0.14720219340376003</v>
      </c>
      <c r="L4" s="24">
        <v>33</v>
      </c>
    </row>
    <row r="5" spans="1:12" x14ac:dyDescent="0.2">
      <c r="A5" s="18" t="s">
        <v>2</v>
      </c>
      <c r="B5" s="19"/>
      <c r="C5" s="20">
        <v>4503939</v>
      </c>
      <c r="D5" s="20">
        <v>4342063.3875000002</v>
      </c>
      <c r="E5" s="20">
        <v>4246206</v>
      </c>
      <c r="F5" s="20">
        <v>4133500.8350999998</v>
      </c>
      <c r="G5" s="20">
        <v>2657828.6329999999</v>
      </c>
      <c r="H5" s="20">
        <v>2423658.7047999999</v>
      </c>
      <c r="I5" s="21"/>
      <c r="J5" s="22">
        <f t="shared" ref="J5:J50" si="0">IF(AND(G5=0,H5=0),"",H5-G5)</f>
        <v>-234169.92819999997</v>
      </c>
      <c r="K5" s="23">
        <f t="shared" ref="K5:K50" si="1">IFERROR(J5/G5,"")</f>
        <v>-8.810572859834187E-2</v>
      </c>
      <c r="L5" s="24">
        <v>8</v>
      </c>
    </row>
    <row r="6" spans="1:12" x14ac:dyDescent="0.2">
      <c r="A6" s="18" t="s">
        <v>71</v>
      </c>
      <c r="B6" s="19"/>
      <c r="C6" s="20">
        <v>1107917</v>
      </c>
      <c r="D6" s="20">
        <v>1107821.4750000001</v>
      </c>
      <c r="E6" s="20">
        <v>1076181</v>
      </c>
      <c r="F6" s="20">
        <v>1088671.6165</v>
      </c>
      <c r="G6" s="20">
        <v>502141.902</v>
      </c>
      <c r="H6" s="20">
        <v>547203.30839999998</v>
      </c>
      <c r="I6" s="21"/>
      <c r="J6" s="22">
        <f t="shared" si="0"/>
        <v>45061.406399999978</v>
      </c>
      <c r="K6" s="23">
        <f t="shared" si="1"/>
        <v>8.9738391121161554E-2</v>
      </c>
      <c r="L6" s="24">
        <v>41</v>
      </c>
    </row>
    <row r="7" spans="1:12" x14ac:dyDescent="0.2">
      <c r="A7" s="18" t="s">
        <v>3</v>
      </c>
      <c r="B7" s="19"/>
      <c r="C7" s="20">
        <v>3480285</v>
      </c>
      <c r="D7" s="20">
        <v>3281711.3875000002</v>
      </c>
      <c r="E7" s="20">
        <v>3272458.4</v>
      </c>
      <c r="F7" s="20">
        <v>3305572.2581000002</v>
      </c>
      <c r="G7" s="20">
        <v>1606003.0183000001</v>
      </c>
      <c r="H7" s="20">
        <v>1949948.895</v>
      </c>
      <c r="I7" s="21"/>
      <c r="J7" s="22">
        <f t="shared" si="0"/>
        <v>343945.87669999991</v>
      </c>
      <c r="K7" s="23">
        <f t="shared" si="1"/>
        <v>0.21416265896192174</v>
      </c>
      <c r="L7" s="24">
        <v>11</v>
      </c>
    </row>
    <row r="8" spans="1:12" x14ac:dyDescent="0.2">
      <c r="A8" s="18" t="s">
        <v>4</v>
      </c>
      <c r="B8" s="19"/>
      <c r="C8" s="20">
        <v>1606778</v>
      </c>
      <c r="D8" s="20">
        <v>1599556.3374999999</v>
      </c>
      <c r="E8" s="20">
        <v>1521558</v>
      </c>
      <c r="F8" s="20">
        <v>1494545.9012</v>
      </c>
      <c r="G8" s="20">
        <v>675385.85</v>
      </c>
      <c r="H8" s="20">
        <v>822355.11190000002</v>
      </c>
      <c r="I8" s="21"/>
      <c r="J8" s="22">
        <f t="shared" si="0"/>
        <v>146969.26190000004</v>
      </c>
      <c r="K8" s="23">
        <f t="shared" si="1"/>
        <v>0.21760784875786196</v>
      </c>
      <c r="L8" s="24">
        <v>30</v>
      </c>
    </row>
    <row r="9" spans="1:12" x14ac:dyDescent="0.2">
      <c r="A9" s="18" t="s">
        <v>5</v>
      </c>
      <c r="B9" s="19"/>
      <c r="C9" s="20">
        <v>3437684</v>
      </c>
      <c r="D9" s="20">
        <v>3318146.375</v>
      </c>
      <c r="E9" s="20">
        <v>3261666</v>
      </c>
      <c r="F9" s="20">
        <v>3236360.7023</v>
      </c>
      <c r="G9" s="20">
        <v>1608588.344</v>
      </c>
      <c r="H9" s="20">
        <v>2138608.8774000001</v>
      </c>
      <c r="I9" s="21"/>
      <c r="J9" s="22">
        <f t="shared" si="0"/>
        <v>530020.53340000007</v>
      </c>
      <c r="K9" s="23">
        <f t="shared" si="1"/>
        <v>0.32949420240235189</v>
      </c>
      <c r="L9" s="24">
        <v>10</v>
      </c>
    </row>
    <row r="10" spans="1:12" x14ac:dyDescent="0.2">
      <c r="A10" s="18" t="s">
        <v>6</v>
      </c>
      <c r="B10" s="19"/>
      <c r="C10" s="20">
        <v>1543202</v>
      </c>
      <c r="D10" s="20">
        <v>1476981.7250000001</v>
      </c>
      <c r="E10" s="20">
        <v>1418204</v>
      </c>
      <c r="F10" s="20">
        <v>1395929.9813999999</v>
      </c>
      <c r="G10" s="20">
        <v>623619.50679999997</v>
      </c>
      <c r="H10" s="20">
        <v>811232.07479999994</v>
      </c>
      <c r="I10" s="21"/>
      <c r="J10" s="22">
        <f t="shared" si="0"/>
        <v>187612.56799999997</v>
      </c>
      <c r="K10" s="23">
        <f t="shared" si="1"/>
        <v>0.30084461110381672</v>
      </c>
      <c r="L10" s="24">
        <v>32</v>
      </c>
    </row>
    <row r="11" spans="1:12" x14ac:dyDescent="0.2">
      <c r="A11" s="18" t="s">
        <v>7</v>
      </c>
      <c r="B11" s="19"/>
      <c r="C11" s="20">
        <v>7475722</v>
      </c>
      <c r="D11" s="20">
        <v>7341090.3125</v>
      </c>
      <c r="E11" s="20">
        <v>7047602</v>
      </c>
      <c r="F11" s="20">
        <v>6790810.1931999996</v>
      </c>
      <c r="G11" s="20">
        <v>3907185.8223000001</v>
      </c>
      <c r="H11" s="20">
        <v>3912150.2305999999</v>
      </c>
      <c r="I11" s="21"/>
      <c r="J11" s="22">
        <f t="shared" si="0"/>
        <v>4964.4082999997772</v>
      </c>
      <c r="K11" s="23">
        <f t="shared" si="1"/>
        <v>1.2705841303133705E-3</v>
      </c>
      <c r="L11" s="24">
        <v>3</v>
      </c>
    </row>
    <row r="12" spans="1:12" x14ac:dyDescent="0.2">
      <c r="A12" s="18" t="s">
        <v>8</v>
      </c>
      <c r="B12" s="19"/>
      <c r="C12" s="20">
        <v>1498023</v>
      </c>
      <c r="D12" s="20">
        <v>1470554.1375</v>
      </c>
      <c r="E12" s="20">
        <v>1266352.3999999999</v>
      </c>
      <c r="F12" s="20">
        <v>1266060.5987</v>
      </c>
      <c r="G12" s="20">
        <v>443187.01490000001</v>
      </c>
      <c r="H12" s="20">
        <v>689802.85439999995</v>
      </c>
      <c r="I12" s="21"/>
      <c r="J12" s="22">
        <f t="shared" si="0"/>
        <v>246615.83949999994</v>
      </c>
      <c r="K12" s="23">
        <f t="shared" si="1"/>
        <v>0.55645998463119672</v>
      </c>
      <c r="L12" s="24">
        <v>38</v>
      </c>
    </row>
    <row r="13" spans="1:12" x14ac:dyDescent="0.2">
      <c r="A13" s="18" t="s">
        <v>9</v>
      </c>
      <c r="B13" s="19"/>
      <c r="C13" s="20">
        <v>2716952</v>
      </c>
      <c r="D13" s="20">
        <v>2534102.5499999998</v>
      </c>
      <c r="E13" s="20">
        <v>2483852</v>
      </c>
      <c r="F13" s="20">
        <v>2712357.5462000002</v>
      </c>
      <c r="G13" s="20">
        <v>1675538.3536</v>
      </c>
      <c r="H13" s="20">
        <v>1683733.7598000001</v>
      </c>
      <c r="I13" s="21"/>
      <c r="J13" s="22">
        <f t="shared" si="0"/>
        <v>8195.4062000000849</v>
      </c>
      <c r="K13" s="23">
        <f t="shared" si="1"/>
        <v>4.8912077616079259E-3</v>
      </c>
      <c r="L13" s="24">
        <v>12</v>
      </c>
    </row>
    <row r="14" spans="1:12" x14ac:dyDescent="0.2">
      <c r="A14" s="18" t="s">
        <v>10</v>
      </c>
      <c r="B14" s="19"/>
      <c r="C14" s="20">
        <v>1051604</v>
      </c>
      <c r="D14" s="20">
        <v>1071593.825</v>
      </c>
      <c r="E14" s="20">
        <v>1138150</v>
      </c>
      <c r="F14" s="20">
        <v>1009023.7706</v>
      </c>
      <c r="G14" s="20">
        <v>721403.27989999996</v>
      </c>
      <c r="H14" s="20">
        <v>696099.91910000006</v>
      </c>
      <c r="I14" s="21"/>
      <c r="J14" s="22">
        <f t="shared" si="0"/>
        <v>-25303.360799999908</v>
      </c>
      <c r="K14" s="23">
        <f t="shared" si="1"/>
        <v>-3.5075195116256508E-2</v>
      </c>
      <c r="L14" s="24">
        <v>37</v>
      </c>
    </row>
    <row r="15" spans="1:12" x14ac:dyDescent="0.2">
      <c r="A15" s="18" t="s">
        <v>11</v>
      </c>
      <c r="B15" s="19"/>
      <c r="C15" s="20">
        <v>976985</v>
      </c>
      <c r="D15" s="20">
        <v>953069.1875</v>
      </c>
      <c r="E15" s="20">
        <v>798708.2</v>
      </c>
      <c r="F15" s="20">
        <v>809200.11609999998</v>
      </c>
      <c r="G15" s="20">
        <v>289686.89929999999</v>
      </c>
      <c r="H15" s="20">
        <v>449395.76049999997</v>
      </c>
      <c r="I15" s="21"/>
      <c r="J15" s="22">
        <f t="shared" si="0"/>
        <v>159708.86119999998</v>
      </c>
      <c r="K15" s="23">
        <f t="shared" si="1"/>
        <v>0.55131544293484036</v>
      </c>
      <c r="L15" s="24">
        <v>43</v>
      </c>
    </row>
    <row r="16" spans="1:12" x14ac:dyDescent="0.2">
      <c r="A16" s="18" t="s">
        <v>12</v>
      </c>
      <c r="B16" s="19"/>
      <c r="C16" s="20">
        <v>2322086</v>
      </c>
      <c r="D16" s="20">
        <v>2153775.375</v>
      </c>
      <c r="E16" s="20">
        <v>2045594.6</v>
      </c>
      <c r="F16" s="20">
        <v>1960843.1094</v>
      </c>
      <c r="G16" s="20">
        <v>765104.93130000005</v>
      </c>
      <c r="H16" s="20">
        <v>1262391.6512</v>
      </c>
      <c r="I16" s="21"/>
      <c r="J16" s="22">
        <f t="shared" si="0"/>
        <v>497286.71989999991</v>
      </c>
      <c r="K16" s="23">
        <f t="shared" si="1"/>
        <v>0.64995884820014604</v>
      </c>
      <c r="L16" s="24">
        <v>21</v>
      </c>
    </row>
    <row r="17" spans="1:12" x14ac:dyDescent="0.2">
      <c r="A17" s="18" t="s">
        <v>13</v>
      </c>
      <c r="B17" s="19"/>
      <c r="C17" s="20">
        <v>5000828</v>
      </c>
      <c r="D17" s="20">
        <v>4907396.9000000004</v>
      </c>
      <c r="E17" s="20">
        <v>5271826</v>
      </c>
      <c r="F17" s="20">
        <v>5337201.3638000004</v>
      </c>
      <c r="G17" s="20">
        <v>3319117.1020999998</v>
      </c>
      <c r="H17" s="20">
        <v>3306263.3514</v>
      </c>
      <c r="I17" s="21"/>
      <c r="J17" s="22">
        <f t="shared" si="0"/>
        <v>-12853.750699999742</v>
      </c>
      <c r="K17" s="23">
        <f t="shared" si="1"/>
        <v>-3.8726415202004157E-3</v>
      </c>
      <c r="L17" s="24">
        <v>5</v>
      </c>
    </row>
    <row r="18" spans="1:12" x14ac:dyDescent="0.2">
      <c r="A18" s="18" t="s">
        <v>14</v>
      </c>
      <c r="B18" s="19"/>
      <c r="C18" s="20">
        <v>6439116</v>
      </c>
      <c r="D18" s="20">
        <v>6198807.9625000004</v>
      </c>
      <c r="E18" s="20">
        <v>6319652</v>
      </c>
      <c r="F18" s="20">
        <v>6336823.9380999999</v>
      </c>
      <c r="G18" s="20">
        <v>3430518.9308000002</v>
      </c>
      <c r="H18" s="20">
        <v>3496852.2525999998</v>
      </c>
      <c r="I18" s="21"/>
      <c r="J18" s="22">
        <f t="shared" si="0"/>
        <v>66333.321799999569</v>
      </c>
      <c r="K18" s="23">
        <f t="shared" si="1"/>
        <v>1.9336235461184462E-2</v>
      </c>
      <c r="L18" s="24">
        <v>4</v>
      </c>
    </row>
    <row r="19" spans="1:12" x14ac:dyDescent="0.2">
      <c r="A19" s="18" t="s">
        <v>15</v>
      </c>
      <c r="B19" s="19"/>
      <c r="C19" s="20">
        <v>1754047</v>
      </c>
      <c r="D19" s="20">
        <v>1676083.1875</v>
      </c>
      <c r="E19" s="20">
        <v>1594236</v>
      </c>
      <c r="F19" s="20">
        <v>1645315.4901999999</v>
      </c>
      <c r="G19" s="20">
        <v>1010691.9876</v>
      </c>
      <c r="H19" s="20">
        <v>1054880.2069000001</v>
      </c>
      <c r="I19" s="21"/>
      <c r="J19" s="22">
        <f t="shared" si="0"/>
        <v>44188.219300000113</v>
      </c>
      <c r="K19" s="23">
        <f t="shared" si="1"/>
        <v>4.3720757502916326E-2</v>
      </c>
      <c r="L19" s="24">
        <v>24</v>
      </c>
    </row>
    <row r="20" spans="1:12" x14ac:dyDescent="0.2">
      <c r="A20" s="18" t="s">
        <v>72</v>
      </c>
      <c r="B20" s="19">
        <v>1</v>
      </c>
      <c r="C20" s="20">
        <v>2442308</v>
      </c>
      <c r="D20" s="20">
        <v>2322902.9125000001</v>
      </c>
      <c r="E20" s="20">
        <v>2250198</v>
      </c>
      <c r="F20" s="20">
        <v>2303214.5147000002</v>
      </c>
      <c r="G20" s="20">
        <v>1306040.8764</v>
      </c>
      <c r="H20" s="20">
        <v>1361326.0752999999</v>
      </c>
      <c r="I20" s="21"/>
      <c r="J20" s="22">
        <f t="shared" si="0"/>
        <v>55285.198899999959</v>
      </c>
      <c r="K20" s="23">
        <f t="shared" si="1"/>
        <v>4.2330374109261652E-2</v>
      </c>
      <c r="L20" s="24">
        <v>17</v>
      </c>
    </row>
    <row r="21" spans="1:12" x14ac:dyDescent="0.2">
      <c r="A21" s="18" t="s">
        <v>16</v>
      </c>
      <c r="B21" s="19"/>
      <c r="C21" s="20">
        <v>1763130</v>
      </c>
      <c r="D21" s="20">
        <v>1650470</v>
      </c>
      <c r="E21" s="20">
        <v>1707939</v>
      </c>
      <c r="F21" s="20">
        <v>1737397.7958</v>
      </c>
      <c r="G21" s="20">
        <v>871986.43370000005</v>
      </c>
      <c r="H21" s="20">
        <v>842556.58909999998</v>
      </c>
      <c r="I21" s="21"/>
      <c r="J21" s="22">
        <f t="shared" si="0"/>
        <v>-29429.844600000069</v>
      </c>
      <c r="K21" s="23">
        <f t="shared" si="1"/>
        <v>-3.3750346866204997E-2</v>
      </c>
      <c r="L21" s="24">
        <v>28</v>
      </c>
    </row>
    <row r="22" spans="1:12" x14ac:dyDescent="0.2">
      <c r="A22" s="18" t="s">
        <v>17</v>
      </c>
      <c r="B22" s="19"/>
      <c r="C22" s="20">
        <v>1486339</v>
      </c>
      <c r="D22" s="20">
        <v>1379002.8625</v>
      </c>
      <c r="E22" s="20">
        <v>1336255</v>
      </c>
      <c r="F22" s="20">
        <v>1354893.8755000001</v>
      </c>
      <c r="G22" s="20">
        <v>465161.89649999997</v>
      </c>
      <c r="H22" s="20">
        <v>757118.6838</v>
      </c>
      <c r="I22" s="21"/>
      <c r="J22" s="22">
        <f t="shared" si="0"/>
        <v>291956.78730000003</v>
      </c>
      <c r="K22" s="23">
        <f t="shared" si="1"/>
        <v>0.62764553480575136</v>
      </c>
      <c r="L22" s="24">
        <v>34</v>
      </c>
    </row>
    <row r="23" spans="1:12" x14ac:dyDescent="0.2">
      <c r="A23" s="18" t="s">
        <v>18</v>
      </c>
      <c r="B23" s="19"/>
      <c r="C23" s="20">
        <v>2365307</v>
      </c>
      <c r="D23" s="20">
        <v>2361436.4375</v>
      </c>
      <c r="E23" s="20">
        <v>2275447</v>
      </c>
      <c r="F23" s="20">
        <v>2367075.2851999998</v>
      </c>
      <c r="G23" s="20">
        <v>1056200.7668999999</v>
      </c>
      <c r="H23" s="20">
        <v>1338246.2072999999</v>
      </c>
      <c r="I23" s="21"/>
      <c r="J23" s="22">
        <f t="shared" si="0"/>
        <v>282045.44039999996</v>
      </c>
      <c r="K23" s="23">
        <f t="shared" si="1"/>
        <v>0.26703771597119447</v>
      </c>
      <c r="L23" s="24">
        <v>19</v>
      </c>
    </row>
    <row r="24" spans="1:12" x14ac:dyDescent="0.2">
      <c r="A24" s="18" t="s">
        <v>19</v>
      </c>
      <c r="B24" s="19"/>
      <c r="C24" s="20">
        <v>2499621</v>
      </c>
      <c r="D24" s="20">
        <v>2352459.0125000002</v>
      </c>
      <c r="E24" s="20">
        <v>2386385</v>
      </c>
      <c r="F24" s="20">
        <v>2478064.3590000002</v>
      </c>
      <c r="G24" s="20">
        <v>1399719.3694</v>
      </c>
      <c r="H24" s="20">
        <v>1403570.6584999999</v>
      </c>
      <c r="I24" s="21"/>
      <c r="J24" s="22">
        <f t="shared" si="0"/>
        <v>3851.2890999999363</v>
      </c>
      <c r="K24" s="23">
        <f t="shared" si="1"/>
        <v>2.7514723195198906E-3</v>
      </c>
      <c r="L24" s="24">
        <v>16</v>
      </c>
    </row>
    <row r="25" spans="1:12" x14ac:dyDescent="0.2">
      <c r="A25" s="18" t="s">
        <v>20</v>
      </c>
      <c r="B25" s="19"/>
      <c r="C25" s="20">
        <v>1578482</v>
      </c>
      <c r="D25" s="20">
        <v>1537028.325</v>
      </c>
      <c r="E25" s="20">
        <v>1498335</v>
      </c>
      <c r="F25" s="20">
        <v>1475420.7452</v>
      </c>
      <c r="G25" s="20">
        <v>813292.70420000004</v>
      </c>
      <c r="H25" s="20">
        <v>823643.32779999997</v>
      </c>
      <c r="I25" s="21"/>
      <c r="J25" s="22">
        <f t="shared" si="0"/>
        <v>10350.623599999934</v>
      </c>
      <c r="K25" s="23">
        <f t="shared" si="1"/>
        <v>1.2726812310681408E-2</v>
      </c>
      <c r="L25" s="24">
        <v>29</v>
      </c>
    </row>
    <row r="26" spans="1:12" x14ac:dyDescent="0.2">
      <c r="A26" s="18" t="s">
        <v>21</v>
      </c>
      <c r="B26" s="19"/>
      <c r="C26" s="20">
        <v>1532433</v>
      </c>
      <c r="D26" s="20">
        <v>1467850.675</v>
      </c>
      <c r="E26" s="20">
        <v>1424131</v>
      </c>
      <c r="F26" s="20">
        <v>1402890.7461000001</v>
      </c>
      <c r="G26" s="20">
        <v>651842.74910000002</v>
      </c>
      <c r="H26" s="20">
        <v>813175.70620000002</v>
      </c>
      <c r="I26" s="21"/>
      <c r="J26" s="22">
        <f t="shared" si="0"/>
        <v>161332.9571</v>
      </c>
      <c r="K26" s="23">
        <f t="shared" si="1"/>
        <v>0.24750287906516194</v>
      </c>
      <c r="L26" s="24">
        <v>31</v>
      </c>
    </row>
    <row r="27" spans="1:12" x14ac:dyDescent="0.2">
      <c r="A27" s="18" t="s">
        <v>22</v>
      </c>
      <c r="B27" s="19"/>
      <c r="C27" s="20">
        <v>2136337</v>
      </c>
      <c r="D27" s="20">
        <v>2093470.7375</v>
      </c>
      <c r="E27" s="20">
        <v>2113357.2000000002</v>
      </c>
      <c r="F27" s="20">
        <v>2078840.7150000001</v>
      </c>
      <c r="G27" s="20">
        <v>760343.75560000003</v>
      </c>
      <c r="H27" s="20">
        <v>1196568.9879000001</v>
      </c>
      <c r="I27" s="21"/>
      <c r="J27" s="22">
        <f t="shared" si="0"/>
        <v>436225.23230000003</v>
      </c>
      <c r="K27" s="23">
        <f t="shared" si="1"/>
        <v>0.5737210690390524</v>
      </c>
      <c r="L27" s="24">
        <v>23</v>
      </c>
    </row>
    <row r="28" spans="1:12" x14ac:dyDescent="0.2">
      <c r="A28" s="18" t="s">
        <v>96</v>
      </c>
      <c r="B28" s="19"/>
      <c r="C28" s="20">
        <v>2364210</v>
      </c>
      <c r="D28" s="20">
        <v>2323081.5499999998</v>
      </c>
      <c r="E28" s="20">
        <v>2401354</v>
      </c>
      <c r="F28" s="20">
        <v>2516808.1123000002</v>
      </c>
      <c r="G28" s="20">
        <v>1304513.6980999999</v>
      </c>
      <c r="H28" s="20">
        <v>1434460.5932</v>
      </c>
      <c r="I28" s="21"/>
      <c r="J28" s="22">
        <f t="shared" si="0"/>
        <v>129946.89510000008</v>
      </c>
      <c r="K28" s="23">
        <f t="shared" si="1"/>
        <v>9.9613285233620258E-2</v>
      </c>
      <c r="L28" s="24">
        <v>15</v>
      </c>
    </row>
    <row r="29" spans="1:12" x14ac:dyDescent="0.2">
      <c r="A29" s="18" t="s">
        <v>66</v>
      </c>
      <c r="B29" s="19"/>
      <c r="C29" s="20">
        <v>2890423</v>
      </c>
      <c r="D29" s="20">
        <v>2727267.0249999999</v>
      </c>
      <c r="E29" s="20">
        <v>2639098</v>
      </c>
      <c r="F29" s="20">
        <v>2638598.9509999999</v>
      </c>
      <c r="G29" s="20">
        <v>1463649.09</v>
      </c>
      <c r="H29" s="20">
        <v>1568622.0811999999</v>
      </c>
      <c r="I29" s="21"/>
      <c r="J29" s="22">
        <f t="shared" si="0"/>
        <v>104972.99119999981</v>
      </c>
      <c r="K29" s="23">
        <f t="shared" si="1"/>
        <v>7.1720053609297715E-2</v>
      </c>
      <c r="L29" s="24">
        <v>14</v>
      </c>
    </row>
    <row r="30" spans="1:12" x14ac:dyDescent="0.2">
      <c r="A30" s="18" t="s">
        <v>73</v>
      </c>
      <c r="B30" s="19"/>
      <c r="C30" s="20">
        <v>1468106</v>
      </c>
      <c r="D30" s="20">
        <v>1462391.65</v>
      </c>
      <c r="E30" s="20">
        <v>1425930</v>
      </c>
      <c r="F30" s="20">
        <v>1452241.3403</v>
      </c>
      <c r="G30" s="20">
        <v>809766.12899999996</v>
      </c>
      <c r="H30" s="20">
        <v>957887.62959999999</v>
      </c>
      <c r="I30" s="21"/>
      <c r="J30" s="22">
        <f t="shared" si="0"/>
        <v>148121.50060000003</v>
      </c>
      <c r="K30" s="23">
        <f t="shared" si="1"/>
        <v>0.18291886421937517</v>
      </c>
      <c r="L30" s="24">
        <v>27</v>
      </c>
    </row>
    <row r="31" spans="1:12" x14ac:dyDescent="0.2">
      <c r="A31" s="18" t="s">
        <v>99</v>
      </c>
      <c r="B31" s="19">
        <v>2</v>
      </c>
      <c r="C31" s="20">
        <v>6768272</v>
      </c>
      <c r="D31" s="20">
        <v>6957715.8250000002</v>
      </c>
      <c r="E31" s="20">
        <v>7313238</v>
      </c>
      <c r="F31" s="20">
        <v>7007767.4610000001</v>
      </c>
      <c r="G31" s="20">
        <v>4166960.4248000002</v>
      </c>
      <c r="H31" s="20">
        <v>4137015.1647999999</v>
      </c>
      <c r="I31" s="21"/>
      <c r="J31" s="22">
        <f t="shared" si="0"/>
        <v>-29945.260000000242</v>
      </c>
      <c r="K31" s="23">
        <f t="shared" si="1"/>
        <v>-7.1863557478920653E-3</v>
      </c>
      <c r="L31" s="24">
        <v>1</v>
      </c>
    </row>
    <row r="32" spans="1:12" x14ac:dyDescent="0.2">
      <c r="A32" s="18" t="s">
        <v>23</v>
      </c>
      <c r="B32" s="19"/>
      <c r="C32" s="20">
        <v>4691972</v>
      </c>
      <c r="D32" s="20">
        <v>4735158.3624999998</v>
      </c>
      <c r="E32" s="20">
        <v>4752023</v>
      </c>
      <c r="F32" s="20">
        <v>4584957.4625000004</v>
      </c>
      <c r="G32" s="20">
        <v>3157669.1354</v>
      </c>
      <c r="H32" s="20">
        <v>3013331.9808999998</v>
      </c>
      <c r="I32" s="21"/>
      <c r="J32" s="22">
        <f t="shared" si="0"/>
        <v>-144337.15450000018</v>
      </c>
      <c r="K32" s="23">
        <f t="shared" si="1"/>
        <v>-4.5710031137165409E-2</v>
      </c>
      <c r="L32" s="24">
        <v>6</v>
      </c>
    </row>
    <row r="33" spans="1:12" x14ac:dyDescent="0.2">
      <c r="A33" s="18" t="s">
        <v>67</v>
      </c>
      <c r="B33" s="19"/>
      <c r="C33" s="20">
        <v>2867113</v>
      </c>
      <c r="D33" s="20">
        <v>2680926.0499999998</v>
      </c>
      <c r="E33" s="20">
        <v>2545121</v>
      </c>
      <c r="F33" s="20">
        <v>2493440.2645</v>
      </c>
      <c r="G33" s="20">
        <v>879775.02670000005</v>
      </c>
      <c r="H33" s="20">
        <v>1259145.2180000001</v>
      </c>
      <c r="I33" s="21"/>
      <c r="J33" s="22">
        <f t="shared" si="0"/>
        <v>379370.19130000006</v>
      </c>
      <c r="K33" s="23">
        <f t="shared" si="1"/>
        <v>0.43121273028515261</v>
      </c>
      <c r="L33" s="24">
        <v>22</v>
      </c>
    </row>
    <row r="34" spans="1:12" x14ac:dyDescent="0.2">
      <c r="A34" s="18" t="s">
        <v>24</v>
      </c>
      <c r="B34" s="19"/>
      <c r="C34" s="20">
        <v>6411460</v>
      </c>
      <c r="D34" s="20">
        <v>6150258.9375</v>
      </c>
      <c r="E34" s="20">
        <v>6246856</v>
      </c>
      <c r="F34" s="20">
        <v>6456678.4899000004</v>
      </c>
      <c r="G34" s="20">
        <v>3812725.1058999998</v>
      </c>
      <c r="H34" s="20">
        <v>4081063.2658000002</v>
      </c>
      <c r="I34" s="21"/>
      <c r="J34" s="22">
        <f t="shared" si="0"/>
        <v>268338.15990000032</v>
      </c>
      <c r="K34" s="23">
        <f t="shared" si="1"/>
        <v>7.0379624139374888E-2</v>
      </c>
      <c r="L34" s="24">
        <v>2</v>
      </c>
    </row>
    <row r="35" spans="1:12" x14ac:dyDescent="0.2">
      <c r="A35" s="18" t="s">
        <v>25</v>
      </c>
      <c r="B35" s="19"/>
      <c r="C35" s="20">
        <v>4458005</v>
      </c>
      <c r="D35" s="20">
        <v>4435991.875</v>
      </c>
      <c r="E35" s="20">
        <v>4531876</v>
      </c>
      <c r="F35" s="20">
        <v>4383037.5393000003</v>
      </c>
      <c r="G35" s="20">
        <v>3217843.4967</v>
      </c>
      <c r="H35" s="20">
        <v>2926950.3862999999</v>
      </c>
      <c r="I35" s="21"/>
      <c r="J35" s="22">
        <f t="shared" si="0"/>
        <v>-290893.11040000012</v>
      </c>
      <c r="K35" s="23">
        <f t="shared" si="1"/>
        <v>-9.0400018117201844E-2</v>
      </c>
      <c r="L35" s="24">
        <v>7</v>
      </c>
    </row>
    <row r="36" spans="1:12" x14ac:dyDescent="0.2">
      <c r="A36" s="18" t="s">
        <v>26</v>
      </c>
      <c r="B36" s="19"/>
      <c r="C36" s="20">
        <v>729549</v>
      </c>
      <c r="D36" s="20">
        <v>657983.08750000002</v>
      </c>
      <c r="E36" s="20">
        <v>646473</v>
      </c>
      <c r="F36" s="20">
        <v>681818.0331</v>
      </c>
      <c r="G36" s="20">
        <v>410093.1715</v>
      </c>
      <c r="H36" s="20">
        <v>408473.23009999999</v>
      </c>
      <c r="I36" s="21"/>
      <c r="J36" s="22">
        <f t="shared" si="0"/>
        <v>-1619.9414000000106</v>
      </c>
      <c r="K36" s="23">
        <f t="shared" si="1"/>
        <v>-3.9501789168416099E-3</v>
      </c>
      <c r="L36" s="24">
        <v>45</v>
      </c>
    </row>
    <row r="37" spans="1:12" x14ac:dyDescent="0.2">
      <c r="A37" s="18" t="s">
        <v>68</v>
      </c>
      <c r="B37" s="19"/>
      <c r="C37" s="20">
        <v>2893941</v>
      </c>
      <c r="D37" s="20">
        <v>2837226.65</v>
      </c>
      <c r="E37" s="20">
        <v>2932729</v>
      </c>
      <c r="F37" s="20">
        <v>3011892.5592</v>
      </c>
      <c r="G37" s="20">
        <v>1744581.0567000001</v>
      </c>
      <c r="H37" s="20">
        <v>1660037.7867000001</v>
      </c>
      <c r="I37" s="21"/>
      <c r="J37" s="22">
        <f t="shared" si="0"/>
        <v>-84543.270000000019</v>
      </c>
      <c r="K37" s="23">
        <f t="shared" si="1"/>
        <v>-4.8460499829064786E-2</v>
      </c>
      <c r="L37" s="24">
        <v>13</v>
      </c>
    </row>
    <row r="38" spans="1:12" x14ac:dyDescent="0.2">
      <c r="A38" s="18" t="s">
        <v>102</v>
      </c>
      <c r="B38" s="19">
        <v>1</v>
      </c>
      <c r="C38" s="20">
        <v>1421864</v>
      </c>
      <c r="D38" s="20">
        <v>1578239.7047533588</v>
      </c>
      <c r="E38" s="20">
        <v>1704485.1476788591</v>
      </c>
      <c r="F38" s="20">
        <v>1944491.4402000001</v>
      </c>
      <c r="G38" s="20">
        <v>548170.53139999998</v>
      </c>
      <c r="H38" s="20">
        <v>748251.92429999996</v>
      </c>
      <c r="I38" s="21"/>
      <c r="J38" s="22">
        <f t="shared" si="0"/>
        <v>200081.39289999998</v>
      </c>
      <c r="K38" s="23">
        <f t="shared" si="1"/>
        <v>0.36499844745211341</v>
      </c>
      <c r="L38" s="24">
        <v>35</v>
      </c>
    </row>
    <row r="39" spans="1:12" x14ac:dyDescent="0.2">
      <c r="A39" s="18" t="s">
        <v>27</v>
      </c>
      <c r="B39" s="19"/>
      <c r="C39" s="20">
        <v>1938981</v>
      </c>
      <c r="D39" s="20">
        <v>1999117.6875</v>
      </c>
      <c r="E39" s="20">
        <v>2007540</v>
      </c>
      <c r="F39" s="20">
        <v>2037805.7154999999</v>
      </c>
      <c r="G39" s="20">
        <v>1378047.5153999999</v>
      </c>
      <c r="H39" s="20">
        <v>1348549.2897999999</v>
      </c>
      <c r="I39" s="21"/>
      <c r="J39" s="22">
        <f t="shared" si="0"/>
        <v>-29498.225600000005</v>
      </c>
      <c r="K39" s="23">
        <f t="shared" si="1"/>
        <v>-2.1405811679459895E-2</v>
      </c>
      <c r="L39" s="24">
        <v>18</v>
      </c>
    </row>
    <row r="40" spans="1:12" x14ac:dyDescent="0.2">
      <c r="A40" s="18" t="s">
        <v>69</v>
      </c>
      <c r="B40" s="19"/>
      <c r="C40" s="20">
        <v>1371122</v>
      </c>
      <c r="D40" s="20">
        <v>1363901.625</v>
      </c>
      <c r="E40" s="20">
        <v>1345218</v>
      </c>
      <c r="F40" s="20">
        <v>1290195.3281</v>
      </c>
      <c r="G40" s="20">
        <v>633243.69850000006</v>
      </c>
      <c r="H40" s="20">
        <v>617232.99890000001</v>
      </c>
      <c r="I40" s="21"/>
      <c r="J40" s="22">
        <f t="shared" si="0"/>
        <v>-16010.699600000051</v>
      </c>
      <c r="K40" s="23">
        <f t="shared" si="1"/>
        <v>-2.5283630358936843E-2</v>
      </c>
      <c r="L40" s="24">
        <v>40</v>
      </c>
    </row>
    <row r="41" spans="1:12" x14ac:dyDescent="0.2">
      <c r="A41" s="18" t="s">
        <v>28</v>
      </c>
      <c r="B41" s="19"/>
      <c r="C41" s="20">
        <v>1097080</v>
      </c>
      <c r="D41" s="20">
        <v>1085757.5375000001</v>
      </c>
      <c r="E41" s="20">
        <v>1184910</v>
      </c>
      <c r="F41" s="20">
        <v>1236506.7027</v>
      </c>
      <c r="G41" s="20">
        <v>744901.56090000004</v>
      </c>
      <c r="H41" s="20">
        <v>664708.0956</v>
      </c>
      <c r="I41" s="21"/>
      <c r="J41" s="22">
        <f t="shared" si="0"/>
        <v>-80193.46530000004</v>
      </c>
      <c r="K41" s="23">
        <f t="shared" si="1"/>
        <v>-0.1076564602752466</v>
      </c>
      <c r="L41" s="24">
        <v>39</v>
      </c>
    </row>
    <row r="42" spans="1:12" x14ac:dyDescent="0.2">
      <c r="A42" s="18" t="s">
        <v>29</v>
      </c>
      <c r="B42" s="19"/>
      <c r="C42" s="20">
        <v>833843</v>
      </c>
      <c r="D42" s="20">
        <v>860362.01249999995</v>
      </c>
      <c r="E42" s="20">
        <v>1011421</v>
      </c>
      <c r="F42" s="20">
        <v>879685.97030000004</v>
      </c>
      <c r="G42" s="20">
        <v>535623.46140000003</v>
      </c>
      <c r="H42" s="20">
        <v>476718.53249999997</v>
      </c>
      <c r="I42" s="21"/>
      <c r="J42" s="22">
        <f t="shared" si="0"/>
        <v>-58904.928900000057</v>
      </c>
      <c r="K42" s="23">
        <f t="shared" si="1"/>
        <v>-0.10997451221803417</v>
      </c>
      <c r="L42" s="24">
        <v>42</v>
      </c>
    </row>
    <row r="43" spans="1:12" x14ac:dyDescent="0.2">
      <c r="A43" s="18" t="s">
        <v>30</v>
      </c>
      <c r="B43" s="19"/>
      <c r="C43" s="20">
        <v>395739</v>
      </c>
      <c r="D43" s="20">
        <v>459968.77500000002</v>
      </c>
      <c r="E43" s="20">
        <v>497553</v>
      </c>
      <c r="F43" s="20">
        <v>504580.2942</v>
      </c>
      <c r="G43" s="20">
        <v>252998.68979999999</v>
      </c>
      <c r="H43" s="20">
        <v>251179.08910000001</v>
      </c>
      <c r="I43" s="21"/>
      <c r="J43" s="22">
        <f t="shared" si="0"/>
        <v>-1819.6006999999809</v>
      </c>
      <c r="K43" s="23">
        <f t="shared" si="1"/>
        <v>-7.1921348740517504E-3</v>
      </c>
      <c r="L43" s="24">
        <v>46</v>
      </c>
    </row>
    <row r="44" spans="1:12" x14ac:dyDescent="0.2">
      <c r="A44" s="18" t="s">
        <v>31</v>
      </c>
      <c r="B44" s="19"/>
      <c r="C44" s="20">
        <v>731520</v>
      </c>
      <c r="D44" s="20">
        <v>716287.17500000005</v>
      </c>
      <c r="E44" s="20">
        <v>727988</v>
      </c>
      <c r="F44" s="20">
        <v>709694.79720000003</v>
      </c>
      <c r="G44" s="20">
        <v>422063.6433</v>
      </c>
      <c r="H44" s="20">
        <v>436342.27679999999</v>
      </c>
      <c r="I44" s="21"/>
      <c r="J44" s="22">
        <f t="shared" si="0"/>
        <v>14278.633499999996</v>
      </c>
      <c r="K44" s="23">
        <f t="shared" si="1"/>
        <v>3.3830522307866352E-2</v>
      </c>
      <c r="L44" s="24">
        <v>44</v>
      </c>
    </row>
    <row r="45" spans="1:12" x14ac:dyDescent="0.2">
      <c r="A45" s="18" t="s">
        <v>32</v>
      </c>
      <c r="B45" s="19"/>
      <c r="C45" s="20">
        <v>1917545</v>
      </c>
      <c r="D45" s="20">
        <v>1838126.325</v>
      </c>
      <c r="E45" s="20">
        <v>1798840</v>
      </c>
      <c r="F45" s="20">
        <v>1672902.3892999999</v>
      </c>
      <c r="G45" s="20">
        <v>648527.24750000006</v>
      </c>
      <c r="H45" s="20">
        <v>1037595.1729</v>
      </c>
      <c r="I45" s="21"/>
      <c r="J45" s="22">
        <f t="shared" si="0"/>
        <v>389067.92539999995</v>
      </c>
      <c r="K45" s="23">
        <f t="shared" si="1"/>
        <v>0.59992533374628942</v>
      </c>
      <c r="L45" s="24">
        <v>25</v>
      </c>
    </row>
    <row r="46" spans="1:12" x14ac:dyDescent="0.2">
      <c r="A46" s="18" t="s">
        <v>33</v>
      </c>
      <c r="B46" s="19"/>
      <c r="C46" s="20">
        <v>3781018</v>
      </c>
      <c r="D46" s="20">
        <v>3529904.4249999998</v>
      </c>
      <c r="E46" s="20">
        <v>3428213</v>
      </c>
      <c r="F46" s="20">
        <v>3314344.4822</v>
      </c>
      <c r="G46" s="20">
        <v>2182153.1334000002</v>
      </c>
      <c r="H46" s="20">
        <v>2270014.8607000001</v>
      </c>
      <c r="I46" s="21"/>
      <c r="J46" s="22">
        <f t="shared" si="0"/>
        <v>87861.727299999911</v>
      </c>
      <c r="K46" s="23">
        <f t="shared" si="1"/>
        <v>4.0263777071915689E-2</v>
      </c>
      <c r="L46" s="24">
        <v>9</v>
      </c>
    </row>
    <row r="47" spans="1:12" x14ac:dyDescent="0.2">
      <c r="A47" s="18" t="s">
        <v>34</v>
      </c>
      <c r="B47" s="19"/>
      <c r="C47" s="20">
        <v>1622749</v>
      </c>
      <c r="D47" s="20">
        <v>1651542.1125</v>
      </c>
      <c r="E47" s="20">
        <v>1707277</v>
      </c>
      <c r="F47" s="20">
        <v>1621977.6649</v>
      </c>
      <c r="G47" s="20">
        <v>622510.06539999996</v>
      </c>
      <c r="H47" s="20">
        <v>970262.36479999998</v>
      </c>
      <c r="I47" s="21"/>
      <c r="J47" s="22">
        <f t="shared" si="0"/>
        <v>347752.29940000002</v>
      </c>
      <c r="K47" s="23">
        <f t="shared" si="1"/>
        <v>0.55862919931511201</v>
      </c>
      <c r="L47" s="24">
        <v>26</v>
      </c>
    </row>
    <row r="48" spans="1:12" x14ac:dyDescent="0.2">
      <c r="A48" s="18" t="s">
        <v>35</v>
      </c>
      <c r="B48" s="19"/>
      <c r="C48" s="20">
        <v>1364068</v>
      </c>
      <c r="D48" s="20">
        <v>1238144.7375</v>
      </c>
      <c r="E48" s="20">
        <v>1144471</v>
      </c>
      <c r="F48" s="20">
        <v>1100781.8467999999</v>
      </c>
      <c r="G48" s="20">
        <v>583591.35649999999</v>
      </c>
      <c r="H48" s="20">
        <v>696837.59369999997</v>
      </c>
      <c r="I48" s="21"/>
      <c r="J48" s="22">
        <f t="shared" si="0"/>
        <v>113246.23719999997</v>
      </c>
      <c r="K48" s="23">
        <f t="shared" si="1"/>
        <v>0.19405057312564905</v>
      </c>
      <c r="L48" s="24">
        <v>36</v>
      </c>
    </row>
    <row r="49" spans="1:12" x14ac:dyDescent="0.2">
      <c r="A49" s="18" t="s">
        <v>74</v>
      </c>
      <c r="B49" s="19">
        <v>3</v>
      </c>
      <c r="C49" s="20">
        <v>2123963</v>
      </c>
      <c r="D49" s="20">
        <v>2027001.65</v>
      </c>
      <c r="E49" s="20">
        <v>1955489</v>
      </c>
      <c r="F49" s="20">
        <v>1833056.3726999999</v>
      </c>
      <c r="G49" s="20">
        <v>1173885.223</v>
      </c>
      <c r="H49" s="20">
        <v>1278526.9081999999</v>
      </c>
      <c r="I49" s="21"/>
      <c r="J49" s="22">
        <f t="shared" si="0"/>
        <v>104641.68519999995</v>
      </c>
      <c r="K49" s="23">
        <f t="shared" si="1"/>
        <v>8.9141325872197252E-2</v>
      </c>
      <c r="L49" s="24">
        <v>20</v>
      </c>
    </row>
    <row r="50" spans="1:12" s="5" customFormat="1" ht="13.5" thickBot="1" x14ac:dyDescent="0.25">
      <c r="A50" s="25" t="s">
        <v>63</v>
      </c>
      <c r="B50" s="19"/>
      <c r="C50" s="26">
        <f t="shared" ref="C50:G50" si="2">SUM(C4:C49)</f>
        <v>116366289</v>
      </c>
      <c r="D50" s="27">
        <f t="shared" si="2"/>
        <v>113373278.69225335</v>
      </c>
      <c r="E50" s="27">
        <f t="shared" si="2"/>
        <v>113110425.94767885</v>
      </c>
      <c r="F50" s="27">
        <f t="shared" si="2"/>
        <v>112512323.58420001</v>
      </c>
      <c r="G50" s="27">
        <f t="shared" si="2"/>
        <v>61940315.478099987</v>
      </c>
      <c r="H50" s="27">
        <v>66811466.954600014</v>
      </c>
      <c r="I50" s="28"/>
      <c r="J50" s="29">
        <f t="shared" si="0"/>
        <v>4871151.4765000269</v>
      </c>
      <c r="K50" s="30">
        <f t="shared" si="1"/>
        <v>7.8642664941257878E-2</v>
      </c>
      <c r="L50" s="24"/>
    </row>
    <row r="51" spans="1:12" x14ac:dyDescent="0.2">
      <c r="A51" s="12" t="s">
        <v>57</v>
      </c>
      <c r="B51" s="13"/>
      <c r="C51" s="14"/>
      <c r="D51" s="15"/>
      <c r="E51" s="15"/>
      <c r="F51" s="15"/>
      <c r="G51" s="15"/>
      <c r="H51" s="15"/>
      <c r="I51" s="15"/>
      <c r="J51" s="16"/>
      <c r="K51" s="15"/>
      <c r="L51" s="17"/>
    </row>
    <row r="52" spans="1:12" x14ac:dyDescent="0.2">
      <c r="A52" s="18" t="s">
        <v>36</v>
      </c>
      <c r="B52" s="19"/>
      <c r="C52" s="20">
        <v>297368</v>
      </c>
      <c r="D52" s="20">
        <v>270098</v>
      </c>
      <c r="E52" s="20">
        <v>266247</v>
      </c>
      <c r="F52" s="20">
        <v>260983</v>
      </c>
      <c r="G52" s="20">
        <v>111668</v>
      </c>
      <c r="H52" s="20">
        <v>134049</v>
      </c>
      <c r="I52" s="21"/>
      <c r="J52" s="22">
        <f t="shared" ref="J52" si="3">IF(AND(G52=0,H52=0),"",H52-G52)</f>
        <v>22381</v>
      </c>
      <c r="K52" s="23">
        <f t="shared" ref="K52" si="4">IFERROR(J52/G52,"")</f>
        <v>0.20042447254361143</v>
      </c>
      <c r="L52" s="24">
        <v>10</v>
      </c>
    </row>
    <row r="53" spans="1:12" x14ac:dyDescent="0.2">
      <c r="A53" s="18" t="s">
        <v>37</v>
      </c>
      <c r="B53" s="19"/>
      <c r="C53" s="20">
        <v>208375</v>
      </c>
      <c r="D53" s="20">
        <v>193322.21249999999</v>
      </c>
      <c r="E53" s="20">
        <v>195242</v>
      </c>
      <c r="F53" s="20">
        <v>193147</v>
      </c>
      <c r="G53" s="20">
        <v>97370</v>
      </c>
      <c r="H53" s="20">
        <v>123448</v>
      </c>
      <c r="I53" s="21"/>
      <c r="J53" s="22">
        <f t="shared" ref="J53:J86" si="5">IF(AND(G53=0,H53=0),"",H53-G53)</f>
        <v>26078</v>
      </c>
      <c r="K53" s="23">
        <f t="shared" ref="K53:K86" si="6">IFERROR(J53/G53,"")</f>
        <v>0.26782376502002669</v>
      </c>
      <c r="L53" s="24">
        <v>13</v>
      </c>
    </row>
    <row r="54" spans="1:12" x14ac:dyDescent="0.2">
      <c r="A54" s="18" t="s">
        <v>38</v>
      </c>
      <c r="B54" s="19"/>
      <c r="C54" s="20">
        <v>186329</v>
      </c>
      <c r="D54" s="20">
        <v>178434</v>
      </c>
      <c r="E54" s="20">
        <v>181761</v>
      </c>
      <c r="F54" s="20">
        <v>177346</v>
      </c>
      <c r="G54" s="20">
        <v>82900</v>
      </c>
      <c r="H54" s="20">
        <v>104587</v>
      </c>
      <c r="I54" s="21"/>
      <c r="J54" s="22">
        <f t="shared" si="5"/>
        <v>21687</v>
      </c>
      <c r="K54" s="23">
        <f t="shared" si="6"/>
        <v>0.2616043425814234</v>
      </c>
      <c r="L54" s="24">
        <v>17</v>
      </c>
    </row>
    <row r="55" spans="1:12" x14ac:dyDescent="0.2">
      <c r="A55" s="18" t="s">
        <v>39</v>
      </c>
      <c r="B55" s="19"/>
      <c r="C55" s="20">
        <v>147846</v>
      </c>
      <c r="D55" s="20">
        <v>139439</v>
      </c>
      <c r="E55" s="20">
        <v>143023</v>
      </c>
      <c r="F55" s="20">
        <v>132825</v>
      </c>
      <c r="G55" s="20">
        <v>57353</v>
      </c>
      <c r="H55" s="20">
        <v>66306</v>
      </c>
      <c r="I55" s="21"/>
      <c r="J55" s="22">
        <f t="shared" si="5"/>
        <v>8953</v>
      </c>
      <c r="K55" s="23">
        <f t="shared" si="6"/>
        <v>0.15610342963750806</v>
      </c>
      <c r="L55" s="24">
        <v>22</v>
      </c>
    </row>
    <row r="56" spans="1:12" x14ac:dyDescent="0.2">
      <c r="A56" s="18" t="s">
        <v>40</v>
      </c>
      <c r="B56" s="19"/>
      <c r="C56" s="20">
        <v>150676</v>
      </c>
      <c r="D56" s="20">
        <v>148211</v>
      </c>
      <c r="E56" s="20">
        <v>166388</v>
      </c>
      <c r="F56" s="20">
        <v>167393</v>
      </c>
      <c r="G56" s="20">
        <v>77171</v>
      </c>
      <c r="H56" s="20">
        <v>89210</v>
      </c>
      <c r="I56" s="21"/>
      <c r="J56" s="22">
        <f t="shared" si="5"/>
        <v>12039</v>
      </c>
      <c r="K56" s="23">
        <f t="shared" si="6"/>
        <v>0.15600419846833655</v>
      </c>
      <c r="L56" s="24">
        <v>19</v>
      </c>
    </row>
    <row r="57" spans="1:12" x14ac:dyDescent="0.2">
      <c r="A57" s="18" t="s">
        <v>41</v>
      </c>
      <c r="B57" s="19"/>
      <c r="C57" s="20">
        <v>381813</v>
      </c>
      <c r="D57" s="20">
        <v>376032.35</v>
      </c>
      <c r="E57" s="20">
        <v>379294</v>
      </c>
      <c r="F57" s="20">
        <v>359764</v>
      </c>
      <c r="G57" s="20">
        <v>189691</v>
      </c>
      <c r="H57" s="20">
        <v>237164</v>
      </c>
      <c r="I57" s="21"/>
      <c r="J57" s="22">
        <f t="shared" si="5"/>
        <v>47473</v>
      </c>
      <c r="K57" s="23">
        <f t="shared" si="6"/>
        <v>0.25026490450258576</v>
      </c>
      <c r="L57" s="24">
        <v>5</v>
      </c>
    </row>
    <row r="58" spans="1:12" x14ac:dyDescent="0.2">
      <c r="A58" s="18" t="s">
        <v>42</v>
      </c>
      <c r="B58" s="19"/>
      <c r="C58" s="20">
        <v>212383</v>
      </c>
      <c r="D58" s="20">
        <v>210616.8</v>
      </c>
      <c r="E58" s="20">
        <v>219492</v>
      </c>
      <c r="F58" s="20">
        <v>218381</v>
      </c>
      <c r="G58" s="20">
        <v>95001</v>
      </c>
      <c r="H58" s="20">
        <v>123494</v>
      </c>
      <c r="I58" s="21"/>
      <c r="J58" s="22">
        <f t="shared" si="5"/>
        <v>28493</v>
      </c>
      <c r="K58" s="23">
        <f t="shared" si="6"/>
        <v>0.2999231587035926</v>
      </c>
      <c r="L58" s="24">
        <v>12</v>
      </c>
    </row>
    <row r="59" spans="1:12" x14ac:dyDescent="0.2">
      <c r="A59" s="18" t="s">
        <v>43</v>
      </c>
      <c r="B59" s="19"/>
      <c r="C59" s="20">
        <v>181073</v>
      </c>
      <c r="D59" s="20">
        <v>183367.46249999999</v>
      </c>
      <c r="E59" s="20">
        <v>195224</v>
      </c>
      <c r="F59" s="20">
        <v>185975</v>
      </c>
      <c r="G59" s="20">
        <v>95604</v>
      </c>
      <c r="H59" s="20">
        <v>122062</v>
      </c>
      <c r="I59" s="21"/>
      <c r="J59" s="22">
        <f t="shared" si="5"/>
        <v>26458</v>
      </c>
      <c r="K59" s="23">
        <f t="shared" si="6"/>
        <v>0.27674574285594744</v>
      </c>
      <c r="L59" s="24">
        <v>15</v>
      </c>
    </row>
    <row r="60" spans="1:12" x14ac:dyDescent="0.2">
      <c r="A60" s="18" t="s">
        <v>78</v>
      </c>
      <c r="B60" s="19"/>
      <c r="C60" s="20">
        <v>99490</v>
      </c>
      <c r="D60" s="20">
        <v>102808.2375</v>
      </c>
      <c r="E60" s="20">
        <v>112117</v>
      </c>
      <c r="F60" s="20">
        <v>105072</v>
      </c>
      <c r="G60" s="20">
        <v>69895</v>
      </c>
      <c r="H60" s="20">
        <v>84591</v>
      </c>
      <c r="I60" s="21"/>
      <c r="J60" s="22">
        <f t="shared" si="5"/>
        <v>14696</v>
      </c>
      <c r="K60" s="23">
        <f t="shared" si="6"/>
        <v>0.21025824450962158</v>
      </c>
      <c r="L60" s="24">
        <v>20</v>
      </c>
    </row>
    <row r="61" spans="1:12" x14ac:dyDescent="0.2">
      <c r="A61" s="18" t="s">
        <v>44</v>
      </c>
      <c r="B61" s="19"/>
      <c r="C61" s="20">
        <v>178254</v>
      </c>
      <c r="D61" s="20">
        <v>165381.04999999999</v>
      </c>
      <c r="E61" s="20">
        <v>181213</v>
      </c>
      <c r="F61" s="20">
        <v>168227</v>
      </c>
      <c r="G61" s="20">
        <v>103938</v>
      </c>
      <c r="H61" s="20">
        <v>133720</v>
      </c>
      <c r="I61" s="21"/>
      <c r="J61" s="22">
        <f t="shared" si="5"/>
        <v>29782</v>
      </c>
      <c r="K61" s="23">
        <f t="shared" si="6"/>
        <v>0.28653620427562587</v>
      </c>
      <c r="L61" s="24">
        <v>11</v>
      </c>
    </row>
    <row r="62" spans="1:12" x14ac:dyDescent="0.2">
      <c r="A62" s="18" t="s">
        <v>45</v>
      </c>
      <c r="B62" s="19"/>
      <c r="C62" s="20">
        <v>777368</v>
      </c>
      <c r="D62" s="20">
        <v>729601.875</v>
      </c>
      <c r="E62" s="20">
        <v>744971</v>
      </c>
      <c r="F62" s="20">
        <v>699754</v>
      </c>
      <c r="G62" s="20">
        <v>385185</v>
      </c>
      <c r="H62" s="20">
        <v>447992</v>
      </c>
      <c r="I62" s="21"/>
      <c r="J62" s="22">
        <f t="shared" si="5"/>
        <v>62807</v>
      </c>
      <c r="K62" s="23">
        <f t="shared" si="6"/>
        <v>0.16305671300803509</v>
      </c>
      <c r="L62" s="24">
        <v>1</v>
      </c>
    </row>
    <row r="63" spans="1:12" x14ac:dyDescent="0.2">
      <c r="A63" s="18" t="s">
        <v>97</v>
      </c>
      <c r="B63" s="19"/>
      <c r="C63" s="20">
        <v>438621</v>
      </c>
      <c r="D63" s="20">
        <v>413684.88750000001</v>
      </c>
      <c r="E63" s="20">
        <v>427359</v>
      </c>
      <c r="F63" s="20">
        <v>397084</v>
      </c>
      <c r="G63" s="20">
        <v>214420</v>
      </c>
      <c r="H63" s="20">
        <v>274494</v>
      </c>
      <c r="I63" s="21"/>
      <c r="J63" s="22">
        <f t="shared" si="5"/>
        <v>60074</v>
      </c>
      <c r="K63" s="23">
        <f t="shared" si="6"/>
        <v>0.28016976028355561</v>
      </c>
      <c r="L63" s="24">
        <v>3</v>
      </c>
    </row>
    <row r="64" spans="1:12" x14ac:dyDescent="0.2">
      <c r="A64" s="18" t="s">
        <v>46</v>
      </c>
      <c r="B64" s="19"/>
      <c r="C64" s="20">
        <v>588394</v>
      </c>
      <c r="D64" s="20">
        <v>558298.3125</v>
      </c>
      <c r="E64" s="20">
        <v>565763</v>
      </c>
      <c r="F64" s="20">
        <v>528217</v>
      </c>
      <c r="G64" s="20">
        <v>255118</v>
      </c>
      <c r="H64" s="20">
        <v>301241</v>
      </c>
      <c r="I64" s="21"/>
      <c r="J64" s="22">
        <f t="shared" si="5"/>
        <v>46123</v>
      </c>
      <c r="K64" s="23">
        <f t="shared" si="6"/>
        <v>0.18079084972444123</v>
      </c>
      <c r="L64" s="24">
        <v>2</v>
      </c>
    </row>
    <row r="65" spans="1:12" x14ac:dyDescent="0.2">
      <c r="A65" s="18" t="s">
        <v>47</v>
      </c>
      <c r="B65" s="19"/>
      <c r="C65" s="20">
        <v>430913</v>
      </c>
      <c r="D65" s="20">
        <v>414858</v>
      </c>
      <c r="E65" s="20">
        <v>439177</v>
      </c>
      <c r="F65" s="20">
        <v>414249</v>
      </c>
      <c r="G65" s="20">
        <v>227876</v>
      </c>
      <c r="H65" s="20">
        <v>269882</v>
      </c>
      <c r="I65" s="21"/>
      <c r="J65" s="22">
        <f t="shared" si="5"/>
        <v>42006</v>
      </c>
      <c r="K65" s="23">
        <f t="shared" si="6"/>
        <v>0.18433709561340378</v>
      </c>
      <c r="L65" s="24">
        <v>4</v>
      </c>
    </row>
    <row r="66" spans="1:12" x14ac:dyDescent="0.2">
      <c r="A66" s="18" t="s">
        <v>48</v>
      </c>
      <c r="B66" s="19"/>
      <c r="C66" s="20">
        <v>300637</v>
      </c>
      <c r="D66" s="20">
        <v>295908.4375</v>
      </c>
      <c r="E66" s="20">
        <v>339972</v>
      </c>
      <c r="F66" s="20">
        <v>316520</v>
      </c>
      <c r="G66" s="20">
        <v>182411</v>
      </c>
      <c r="H66" s="20">
        <v>207356</v>
      </c>
      <c r="I66" s="21"/>
      <c r="J66" s="22">
        <f t="shared" si="5"/>
        <v>24945</v>
      </c>
      <c r="K66" s="23">
        <f t="shared" si="6"/>
        <v>0.13675162133862542</v>
      </c>
      <c r="L66" s="24">
        <v>8</v>
      </c>
    </row>
    <row r="67" spans="1:12" x14ac:dyDescent="0.2">
      <c r="A67" s="18" t="s">
        <v>49</v>
      </c>
      <c r="B67" s="19"/>
      <c r="C67" s="20">
        <v>64519</v>
      </c>
      <c r="D67" s="20">
        <v>61764</v>
      </c>
      <c r="E67" s="20">
        <v>60679</v>
      </c>
      <c r="F67" s="20">
        <v>60876</v>
      </c>
      <c r="G67" s="20">
        <v>22510</v>
      </c>
      <c r="H67" s="20">
        <v>25781</v>
      </c>
      <c r="I67" s="21"/>
      <c r="J67" s="22">
        <f t="shared" si="5"/>
        <v>3271</v>
      </c>
      <c r="K67" s="23">
        <f t="shared" si="6"/>
        <v>0.14531319413593957</v>
      </c>
      <c r="L67" s="24">
        <v>33</v>
      </c>
    </row>
    <row r="68" spans="1:12" x14ac:dyDescent="0.2">
      <c r="A68" s="18" t="s">
        <v>79</v>
      </c>
      <c r="B68" s="19">
        <v>4</v>
      </c>
      <c r="C68" s="20">
        <v>115135</v>
      </c>
      <c r="D68" s="20">
        <v>115764</v>
      </c>
      <c r="E68" s="20">
        <v>123977</v>
      </c>
      <c r="F68" s="20">
        <v>111635</v>
      </c>
      <c r="G68" s="20">
        <v>44258</v>
      </c>
      <c r="H68" s="20">
        <v>43116</v>
      </c>
      <c r="I68" s="21"/>
      <c r="J68" s="22">
        <f t="shared" si="5"/>
        <v>-1142</v>
      </c>
      <c r="K68" s="23">
        <f t="shared" si="6"/>
        <v>-2.580324461114375E-2</v>
      </c>
      <c r="L68" s="24">
        <v>28</v>
      </c>
    </row>
    <row r="69" spans="1:12" x14ac:dyDescent="0.2">
      <c r="A69" s="18" t="s">
        <v>80</v>
      </c>
      <c r="B69" s="19">
        <v>4</v>
      </c>
      <c r="C69" s="20">
        <v>454537</v>
      </c>
      <c r="D69" s="20">
        <v>443231.85</v>
      </c>
      <c r="E69" s="20">
        <v>457631</v>
      </c>
      <c r="F69" s="20">
        <v>419506</v>
      </c>
      <c r="G69" s="20">
        <v>152291</v>
      </c>
      <c r="H69" s="20">
        <v>162306</v>
      </c>
      <c r="I69" s="21"/>
      <c r="J69" s="22">
        <f t="shared" si="5"/>
        <v>10015</v>
      </c>
      <c r="K69" s="23">
        <f t="shared" si="6"/>
        <v>6.5762257782797401E-2</v>
      </c>
      <c r="L69" s="24">
        <v>9</v>
      </c>
    </row>
    <row r="70" spans="1:12" x14ac:dyDescent="0.2">
      <c r="A70" s="18" t="s">
        <v>50</v>
      </c>
      <c r="B70" s="19"/>
      <c r="C70" s="20">
        <v>32778</v>
      </c>
      <c r="D70" s="20">
        <v>29704</v>
      </c>
      <c r="E70" s="20">
        <v>29685</v>
      </c>
      <c r="F70" s="20">
        <v>26386</v>
      </c>
      <c r="G70" s="20">
        <v>11736</v>
      </c>
      <c r="H70" s="20">
        <v>13608</v>
      </c>
      <c r="I70" s="21"/>
      <c r="J70" s="22">
        <f t="shared" si="5"/>
        <v>1872</v>
      </c>
      <c r="K70" s="23">
        <f t="shared" si="6"/>
        <v>0.15950920245398773</v>
      </c>
      <c r="L70" s="24">
        <v>35</v>
      </c>
    </row>
    <row r="71" spans="1:12" x14ac:dyDescent="0.2">
      <c r="A71" s="18" t="s">
        <v>85</v>
      </c>
      <c r="B71" s="19">
        <v>3</v>
      </c>
      <c r="C71" s="20">
        <v>191029</v>
      </c>
      <c r="D71" s="20">
        <v>180276.78750000001</v>
      </c>
      <c r="E71" s="20">
        <v>185058</v>
      </c>
      <c r="F71" s="20">
        <v>164957</v>
      </c>
      <c r="G71" s="20">
        <v>78729</v>
      </c>
      <c r="H71" s="20">
        <v>89937</v>
      </c>
      <c r="I71" s="21"/>
      <c r="J71" s="22">
        <f t="shared" si="5"/>
        <v>11208</v>
      </c>
      <c r="K71" s="23">
        <f t="shared" si="6"/>
        <v>0.14236177266318636</v>
      </c>
      <c r="L71" s="24">
        <v>18</v>
      </c>
    </row>
    <row r="72" spans="1:12" x14ac:dyDescent="0.2">
      <c r="A72" s="18" t="s">
        <v>81</v>
      </c>
      <c r="B72" s="19">
        <v>4</v>
      </c>
      <c r="C72" s="20">
        <v>502997</v>
      </c>
      <c r="D72" s="20">
        <v>485174.48749999999</v>
      </c>
      <c r="E72" s="20">
        <v>512787</v>
      </c>
      <c r="F72" s="20">
        <v>464825</v>
      </c>
      <c r="G72" s="20">
        <v>194755</v>
      </c>
      <c r="H72" s="20">
        <v>233093</v>
      </c>
      <c r="I72" s="21"/>
      <c r="J72" s="22">
        <f t="shared" si="5"/>
        <v>38338</v>
      </c>
      <c r="K72" s="23">
        <f t="shared" si="6"/>
        <v>0.19685245564940565</v>
      </c>
      <c r="L72" s="24">
        <v>6</v>
      </c>
    </row>
    <row r="73" spans="1:12" x14ac:dyDescent="0.2">
      <c r="A73" s="18" t="s">
        <v>82</v>
      </c>
      <c r="B73" s="19">
        <v>4</v>
      </c>
      <c r="C73" s="20">
        <v>270411</v>
      </c>
      <c r="D73" s="20">
        <v>270470.375</v>
      </c>
      <c r="E73" s="20">
        <v>279912</v>
      </c>
      <c r="F73" s="20">
        <v>259267</v>
      </c>
      <c r="G73" s="20">
        <v>104911</v>
      </c>
      <c r="H73" s="20">
        <v>122323</v>
      </c>
      <c r="I73" s="21"/>
      <c r="J73" s="22">
        <f t="shared" si="5"/>
        <v>17412</v>
      </c>
      <c r="K73" s="23">
        <f t="shared" si="6"/>
        <v>0.16596925012629754</v>
      </c>
      <c r="L73" s="24">
        <v>14</v>
      </c>
    </row>
    <row r="74" spans="1:12" x14ac:dyDescent="0.2">
      <c r="A74" s="18" t="s">
        <v>75</v>
      </c>
      <c r="B74" s="19"/>
      <c r="C74" s="20">
        <v>167127</v>
      </c>
      <c r="D74" s="20">
        <v>159442</v>
      </c>
      <c r="E74" s="20">
        <v>162394</v>
      </c>
      <c r="F74" s="20">
        <v>152300</v>
      </c>
      <c r="G74" s="20">
        <v>50125</v>
      </c>
      <c r="H74" s="20">
        <v>48056</v>
      </c>
      <c r="I74" s="21"/>
      <c r="J74" s="22">
        <f t="shared" si="5"/>
        <v>-2069</v>
      </c>
      <c r="K74" s="23">
        <f t="shared" si="6"/>
        <v>-4.1276807980049873E-2</v>
      </c>
      <c r="L74" s="24">
        <v>26</v>
      </c>
    </row>
    <row r="75" spans="1:12" x14ac:dyDescent="0.2">
      <c r="A75" s="18" t="s">
        <v>76</v>
      </c>
      <c r="B75" s="19"/>
      <c r="C75" s="20">
        <v>148744</v>
      </c>
      <c r="D75" s="20">
        <v>143135</v>
      </c>
      <c r="E75" s="20">
        <v>146223</v>
      </c>
      <c r="F75" s="20">
        <v>137424</v>
      </c>
      <c r="G75" s="20">
        <v>42972</v>
      </c>
      <c r="H75" s="20">
        <v>43850</v>
      </c>
      <c r="I75" s="21"/>
      <c r="J75" s="22">
        <f t="shared" si="5"/>
        <v>878</v>
      </c>
      <c r="K75" s="23">
        <f t="shared" si="6"/>
        <v>2.0431909150144281E-2</v>
      </c>
      <c r="L75" s="24">
        <v>27</v>
      </c>
    </row>
    <row r="76" spans="1:12" x14ac:dyDescent="0.2">
      <c r="A76" s="18" t="s">
        <v>83</v>
      </c>
      <c r="B76" s="19">
        <v>4</v>
      </c>
      <c r="C76" s="20">
        <v>72314</v>
      </c>
      <c r="D76" s="20">
        <v>73088</v>
      </c>
      <c r="E76" s="20">
        <v>77169</v>
      </c>
      <c r="F76" s="20">
        <v>70561</v>
      </c>
      <c r="G76" s="20">
        <v>32470</v>
      </c>
      <c r="H76" s="20">
        <v>38333</v>
      </c>
      <c r="I76" s="21"/>
      <c r="J76" s="22">
        <f t="shared" si="5"/>
        <v>5863</v>
      </c>
      <c r="K76" s="23">
        <f t="shared" si="6"/>
        <v>0.18056667693255313</v>
      </c>
      <c r="L76" s="24">
        <v>30</v>
      </c>
    </row>
    <row r="77" spans="1:12" x14ac:dyDescent="0.2">
      <c r="A77" s="18" t="s">
        <v>51</v>
      </c>
      <c r="B77" s="19"/>
      <c r="C77" s="20">
        <v>98709</v>
      </c>
      <c r="D77" s="20">
        <v>104982</v>
      </c>
      <c r="E77" s="20">
        <v>109859</v>
      </c>
      <c r="F77" s="20">
        <v>95037</v>
      </c>
      <c r="G77" s="20">
        <v>31992</v>
      </c>
      <c r="H77" s="20">
        <v>39244</v>
      </c>
      <c r="I77" s="21"/>
      <c r="J77" s="22">
        <f t="shared" si="5"/>
        <v>7252</v>
      </c>
      <c r="K77" s="23">
        <f t="shared" si="6"/>
        <v>0.2266816704176044</v>
      </c>
      <c r="L77" s="24">
        <v>29</v>
      </c>
    </row>
    <row r="78" spans="1:12" x14ac:dyDescent="0.2">
      <c r="A78" s="18" t="s">
        <v>84</v>
      </c>
      <c r="B78" s="19">
        <v>4</v>
      </c>
      <c r="C78" s="20">
        <v>95525</v>
      </c>
      <c r="D78" s="20">
        <v>96436</v>
      </c>
      <c r="E78" s="20">
        <v>107920</v>
      </c>
      <c r="F78" s="20">
        <v>98054</v>
      </c>
      <c r="G78" s="20">
        <v>41754</v>
      </c>
      <c r="H78" s="20">
        <v>51145</v>
      </c>
      <c r="I78" s="21"/>
      <c r="J78" s="22">
        <f t="shared" si="5"/>
        <v>9391</v>
      </c>
      <c r="K78" s="23">
        <f t="shared" si="6"/>
        <v>0.22491258322555924</v>
      </c>
      <c r="L78" s="24">
        <v>25</v>
      </c>
    </row>
    <row r="79" spans="1:12" x14ac:dyDescent="0.2">
      <c r="A79" s="18" t="s">
        <v>52</v>
      </c>
      <c r="B79" s="19"/>
      <c r="C79" s="20">
        <v>353996</v>
      </c>
      <c r="D79" s="20">
        <v>348700</v>
      </c>
      <c r="E79" s="20">
        <v>388591.2</v>
      </c>
      <c r="F79" s="20">
        <v>373872</v>
      </c>
      <c r="G79" s="20">
        <v>170423</v>
      </c>
      <c r="H79" s="20">
        <v>212054</v>
      </c>
      <c r="I79" s="21"/>
      <c r="J79" s="22">
        <f t="shared" si="5"/>
        <v>41631</v>
      </c>
      <c r="K79" s="23">
        <f t="shared" si="6"/>
        <v>0.24428040816087029</v>
      </c>
      <c r="L79" s="24">
        <v>7</v>
      </c>
    </row>
    <row r="80" spans="1:12" x14ac:dyDescent="0.2">
      <c r="A80" s="18" t="s">
        <v>53</v>
      </c>
      <c r="B80" s="19"/>
      <c r="C80" s="20">
        <v>105275</v>
      </c>
      <c r="D80" s="20">
        <v>101566</v>
      </c>
      <c r="E80" s="20">
        <v>122028</v>
      </c>
      <c r="F80" s="20">
        <v>125313</v>
      </c>
      <c r="G80" s="20">
        <v>46598</v>
      </c>
      <c r="H80" s="20">
        <v>51200</v>
      </c>
      <c r="I80" s="21"/>
      <c r="J80" s="22">
        <f t="shared" si="5"/>
        <v>4602</v>
      </c>
      <c r="K80" s="23">
        <f t="shared" si="6"/>
        <v>9.8759603416455635E-2</v>
      </c>
      <c r="L80" s="24">
        <v>24</v>
      </c>
    </row>
    <row r="81" spans="1:12" x14ac:dyDescent="0.2">
      <c r="A81" s="18" t="s">
        <v>54</v>
      </c>
      <c r="B81" s="19"/>
      <c r="C81" s="20">
        <v>89271</v>
      </c>
      <c r="D81" s="20">
        <v>92231</v>
      </c>
      <c r="E81" s="20">
        <v>113888</v>
      </c>
      <c r="F81" s="20">
        <v>109242</v>
      </c>
      <c r="G81" s="20">
        <v>49283</v>
      </c>
      <c r="H81" s="20">
        <v>55539</v>
      </c>
      <c r="I81" s="21"/>
      <c r="J81" s="22">
        <f t="shared" si="5"/>
        <v>6256</v>
      </c>
      <c r="K81" s="23">
        <f t="shared" si="6"/>
        <v>0.12694032424974128</v>
      </c>
      <c r="L81" s="24">
        <v>23</v>
      </c>
    </row>
    <row r="82" spans="1:12" x14ac:dyDescent="0.2">
      <c r="A82" s="18" t="s">
        <v>55</v>
      </c>
      <c r="B82" s="19"/>
      <c r="C82" s="20">
        <v>48591</v>
      </c>
      <c r="D82" s="20">
        <v>50811</v>
      </c>
      <c r="E82" s="20">
        <v>56881</v>
      </c>
      <c r="F82" s="20">
        <v>52519</v>
      </c>
      <c r="G82" s="20">
        <v>25674</v>
      </c>
      <c r="H82" s="20">
        <v>26285</v>
      </c>
      <c r="I82" s="21"/>
      <c r="J82" s="22">
        <f t="shared" si="5"/>
        <v>611</v>
      </c>
      <c r="K82" s="23">
        <f t="shared" si="6"/>
        <v>2.3798395263690892E-2</v>
      </c>
      <c r="L82" s="24">
        <v>32</v>
      </c>
    </row>
    <row r="83" spans="1:12" x14ac:dyDescent="0.2">
      <c r="A83" s="18" t="s">
        <v>98</v>
      </c>
      <c r="B83" s="19"/>
      <c r="C83" s="20">
        <v>255069</v>
      </c>
      <c r="D83" s="20">
        <v>243813</v>
      </c>
      <c r="E83" s="20">
        <v>260578</v>
      </c>
      <c r="F83" s="20">
        <v>239555</v>
      </c>
      <c r="G83" s="20">
        <v>94741</v>
      </c>
      <c r="H83" s="20">
        <v>107650</v>
      </c>
      <c r="I83" s="21"/>
      <c r="J83" s="22">
        <f>IF(AND(G83=0,H83=0),"",H83-G83)</f>
        <v>12909</v>
      </c>
      <c r="K83" s="23">
        <f t="shared" si="6"/>
        <v>0.13625568655597894</v>
      </c>
      <c r="L83" s="24">
        <v>16</v>
      </c>
    </row>
    <row r="84" spans="1:12" x14ac:dyDescent="0.2">
      <c r="A84" s="18" t="s">
        <v>56</v>
      </c>
      <c r="B84" s="19"/>
      <c r="C84" s="20">
        <v>59068</v>
      </c>
      <c r="D84" s="20">
        <v>52881</v>
      </c>
      <c r="E84" s="20">
        <v>61505</v>
      </c>
      <c r="F84" s="20">
        <v>56111</v>
      </c>
      <c r="G84" s="20">
        <v>25392</v>
      </c>
      <c r="H84" s="20">
        <v>29381</v>
      </c>
      <c r="I84" s="21"/>
      <c r="J84" s="22">
        <f t="shared" si="5"/>
        <v>3989</v>
      </c>
      <c r="K84" s="23">
        <f t="shared" si="6"/>
        <v>0.15709672337744171</v>
      </c>
      <c r="L84" s="24">
        <v>31</v>
      </c>
    </row>
    <row r="85" spans="1:12" x14ac:dyDescent="0.2">
      <c r="A85" s="18" t="s">
        <v>86</v>
      </c>
      <c r="B85" s="19">
        <v>3</v>
      </c>
      <c r="C85" s="20">
        <v>264525</v>
      </c>
      <c r="D85" s="20">
        <v>277452</v>
      </c>
      <c r="E85" s="20">
        <v>281184</v>
      </c>
      <c r="F85" s="20">
        <v>230557</v>
      </c>
      <c r="G85" s="20">
        <v>74416</v>
      </c>
      <c r="H85" s="20">
        <v>79688</v>
      </c>
      <c r="I85" s="21"/>
      <c r="J85" s="22">
        <f t="shared" si="5"/>
        <v>5272</v>
      </c>
      <c r="K85" s="23">
        <f t="shared" si="6"/>
        <v>7.0844979574285094E-2</v>
      </c>
      <c r="L85" s="24">
        <v>21</v>
      </c>
    </row>
    <row r="86" spans="1:12" x14ac:dyDescent="0.2">
      <c r="A86" s="18" t="s">
        <v>77</v>
      </c>
      <c r="B86" s="19"/>
      <c r="C86" s="20">
        <v>81327</v>
      </c>
      <c r="D86" s="20">
        <v>95878</v>
      </c>
      <c r="E86" s="20">
        <v>105142</v>
      </c>
      <c r="F86" s="20">
        <v>86113</v>
      </c>
      <c r="G86" s="20">
        <v>23825</v>
      </c>
      <c r="H86" s="20">
        <v>24326</v>
      </c>
      <c r="I86" s="21"/>
      <c r="J86" s="22">
        <f t="shared" si="5"/>
        <v>501</v>
      </c>
      <c r="K86" s="23">
        <f t="shared" si="6"/>
        <v>2.1028331584470095E-2</v>
      </c>
      <c r="L86" s="24">
        <v>34</v>
      </c>
    </row>
    <row r="87" spans="1:12" s="4" customFormat="1" x14ac:dyDescent="0.2">
      <c r="A87" s="25" t="s">
        <v>64</v>
      </c>
      <c r="B87" s="19"/>
      <c r="C87" s="26">
        <f t="shared" ref="C87:G87" si="7">SUM(C52:C86)</f>
        <v>8050487</v>
      </c>
      <c r="D87" s="27">
        <f t="shared" si="7"/>
        <v>7806862.1249999991</v>
      </c>
      <c r="E87" s="27">
        <f t="shared" ref="E87" si="8">SUM(E52:E86)</f>
        <v>8200334.2000000002</v>
      </c>
      <c r="F87" s="27">
        <f t="shared" ref="F87" si="9">SUM(F52:F86)</f>
        <v>7659047</v>
      </c>
      <c r="G87" s="27">
        <f t="shared" si="7"/>
        <v>3564456</v>
      </c>
      <c r="H87" s="27">
        <v>4216511</v>
      </c>
      <c r="I87" s="28"/>
      <c r="J87" s="29">
        <f>IF(AND(G87=0,H87=0),"",H87-G87)</f>
        <v>652055</v>
      </c>
      <c r="K87" s="30">
        <f>IFERROR(J87/G87,"")</f>
        <v>0.18293254286208049</v>
      </c>
      <c r="L87" s="24"/>
    </row>
    <row r="88" spans="1:12" x14ac:dyDescent="0.2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1"/>
    </row>
    <row r="89" spans="1:12" x14ac:dyDescent="0.2">
      <c r="A89" s="18" t="s">
        <v>62</v>
      </c>
      <c r="B89" s="19"/>
      <c r="C89" s="31">
        <v>1200381</v>
      </c>
      <c r="D89" s="20">
        <v>1034186.99221014</v>
      </c>
      <c r="E89" s="20">
        <v>137516.00000000201</v>
      </c>
      <c r="F89" s="20">
        <v>380208.96149999998</v>
      </c>
      <c r="G89" s="20">
        <v>151218.85750000001</v>
      </c>
      <c r="H89" s="20">
        <v>403488.09399999998</v>
      </c>
      <c r="I89" s="21"/>
      <c r="J89" s="22"/>
      <c r="K89" s="23"/>
      <c r="L89" s="32"/>
    </row>
    <row r="90" spans="1:12" s="4" customFormat="1" x14ac:dyDescent="0.2">
      <c r="A90" s="33" t="s">
        <v>65</v>
      </c>
      <c r="B90" s="34"/>
      <c r="C90" s="35">
        <f t="shared" ref="C90:G90" si="10">C50+C87+C89</f>
        <v>125617157</v>
      </c>
      <c r="D90" s="36">
        <f t="shared" si="10"/>
        <v>122214327.80946349</v>
      </c>
      <c r="E90" s="36">
        <f t="shared" si="10"/>
        <v>121448276.14767885</v>
      </c>
      <c r="F90" s="36">
        <f t="shared" si="10"/>
        <v>120551579.54570001</v>
      </c>
      <c r="G90" s="36">
        <f t="shared" si="10"/>
        <v>65655990.335599989</v>
      </c>
      <c r="H90" s="36">
        <v>71431466.048600003</v>
      </c>
      <c r="I90" s="37"/>
      <c r="J90" s="38">
        <f>IF(AND(G90=0,H90=0),"",H90-G90)</f>
        <v>5775475.7130000144</v>
      </c>
      <c r="K90" s="39">
        <f>IFERROR(J90/G90,"")</f>
        <v>8.796570858925018E-2</v>
      </c>
      <c r="L90" s="40"/>
    </row>
    <row r="91" spans="1:12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4"/>
    </row>
    <row r="92" spans="1:12" x14ac:dyDescent="0.2">
      <c r="A92" s="55" t="str">
        <f>Weekday!A92</f>
        <v>* MTA Bus Routes that were changed between 2016 and 2021; see "Notes" for details.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7"/>
    </row>
    <row r="93" spans="1:12" x14ac:dyDescent="0.2">
      <c r="C93" s="1"/>
      <c r="D93" s="1"/>
      <c r="E93" s="1"/>
      <c r="F93" s="1"/>
      <c r="G93" s="1"/>
      <c r="H93" s="1"/>
    </row>
    <row r="95" spans="1:12" x14ac:dyDescent="0.2">
      <c r="C95" s="1"/>
      <c r="D95" s="1"/>
      <c r="E95" s="1"/>
      <c r="F95" s="1"/>
      <c r="G95" s="1"/>
      <c r="H95" s="1"/>
    </row>
    <row r="96" spans="1:12" x14ac:dyDescent="0.2">
      <c r="C96" s="1"/>
      <c r="D96" s="1"/>
      <c r="E96" s="1"/>
      <c r="F96" s="1"/>
      <c r="G96" s="1"/>
      <c r="H96" s="1"/>
    </row>
    <row r="98" spans="3:8" x14ac:dyDescent="0.2">
      <c r="C98" s="1"/>
      <c r="D98" s="1"/>
      <c r="E98" s="1"/>
      <c r="F98" s="1"/>
      <c r="G98" s="1"/>
      <c r="H98" s="1"/>
    </row>
    <row r="99" spans="3:8" x14ac:dyDescent="0.2">
      <c r="C99" s="1"/>
      <c r="D99" s="1"/>
      <c r="E99" s="1"/>
      <c r="F99" s="1"/>
      <c r="G99" s="1"/>
      <c r="H99" s="1"/>
    </row>
  </sheetData>
  <mergeCells count="5">
    <mergeCell ref="J2:K2"/>
    <mergeCell ref="A1:L1"/>
    <mergeCell ref="A88:L88"/>
    <mergeCell ref="A91:L91"/>
    <mergeCell ref="A92:L92"/>
  </mergeCells>
  <phoneticPr fontId="3" type="noConversion"/>
  <printOptions horizontalCentered="1"/>
  <pageMargins left="0.25" right="0.25" top="0.5" bottom="0.75" header="0.25" footer="0.25"/>
  <pageSetup scale="85" orientation="portrait" r:id="rId1"/>
  <headerFooter alignWithMargins="0">
    <oddFooter>&amp;CMTA Bus-&amp;P</oddFooter>
  </headerFooter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zoomScaleNormal="100" workbookViewId="0">
      <selection activeCell="H23" sqref="H23"/>
    </sheetView>
  </sheetViews>
  <sheetFormatPr defaultRowHeight="12.75" x14ac:dyDescent="0.2"/>
  <cols>
    <col min="1" max="1" width="3.7109375" customWidth="1"/>
    <col min="2" max="2" width="85.5703125" customWidth="1"/>
  </cols>
  <sheetData>
    <row r="1" spans="1:2" x14ac:dyDescent="0.2">
      <c r="A1" s="58" t="s">
        <v>70</v>
      </c>
      <c r="B1" s="58"/>
    </row>
    <row r="2" spans="1:2" ht="22.5" x14ac:dyDescent="0.2">
      <c r="A2" s="43">
        <v>1</v>
      </c>
      <c r="B2" s="42" t="s">
        <v>95</v>
      </c>
    </row>
    <row r="3" spans="1:2" x14ac:dyDescent="0.2">
      <c r="A3" s="41">
        <v>2</v>
      </c>
      <c r="B3" s="42" t="s">
        <v>106</v>
      </c>
    </row>
    <row r="4" spans="1:2" ht="22.5" x14ac:dyDescent="0.2">
      <c r="A4" s="43">
        <v>3</v>
      </c>
      <c r="B4" s="42" t="s">
        <v>101</v>
      </c>
    </row>
    <row r="5" spans="1:2" x14ac:dyDescent="0.2">
      <c r="A5" s="41"/>
      <c r="B5" s="42" t="s">
        <v>87</v>
      </c>
    </row>
    <row r="6" spans="1:2" x14ac:dyDescent="0.2">
      <c r="A6" s="41"/>
      <c r="B6" s="42" t="s">
        <v>88</v>
      </c>
    </row>
    <row r="7" spans="1:2" ht="22.5" x14ac:dyDescent="0.2">
      <c r="A7" s="43">
        <v>4</v>
      </c>
      <c r="B7" s="42" t="s">
        <v>100</v>
      </c>
    </row>
    <row r="8" spans="1:2" x14ac:dyDescent="0.2">
      <c r="A8" s="41"/>
      <c r="B8" s="42" t="s">
        <v>89</v>
      </c>
    </row>
    <row r="9" spans="1:2" x14ac:dyDescent="0.2">
      <c r="A9" s="41"/>
      <c r="B9" s="42" t="s">
        <v>90</v>
      </c>
    </row>
    <row r="10" spans="1:2" x14ac:dyDescent="0.2">
      <c r="A10" s="41"/>
      <c r="B10" s="42" t="s">
        <v>91</v>
      </c>
    </row>
    <row r="11" spans="1:2" x14ac:dyDescent="0.2">
      <c r="A11" s="41"/>
      <c r="B11" s="42" t="s">
        <v>92</v>
      </c>
    </row>
    <row r="12" spans="1:2" x14ac:dyDescent="0.2">
      <c r="A12" s="41"/>
      <c r="B12" s="42" t="s">
        <v>93</v>
      </c>
    </row>
    <row r="13" spans="1:2" x14ac:dyDescent="0.2">
      <c r="A13" s="41"/>
      <c r="B13" s="42" t="s">
        <v>94</v>
      </c>
    </row>
  </sheetData>
  <mergeCells count="1">
    <mergeCell ref="A1:B1"/>
  </mergeCells>
  <phoneticPr fontId="3" type="noConversion"/>
  <pageMargins left="0.75" right="0.75" top="1" bottom="1" header="0.5" footer="0.5"/>
  <pageSetup orientation="portrait" r:id="rId1"/>
  <headerFooter alignWithMargins="0">
    <oddHeader>&amp;C&amp;"Arial,Bold"&amp;12Notes to 2014-2019 MTA Bus Ridership Report</oddHeader>
    <oddFooter>&amp;CMTA Bus-&amp;P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Weekday</vt:lpstr>
      <vt:lpstr>Weekend</vt:lpstr>
      <vt:lpstr>Total</vt:lpstr>
      <vt:lpstr>Footnotes</vt:lpstr>
      <vt:lpstr>Total!Print_Titles</vt:lpstr>
      <vt:lpstr>Weekday!Print_Titles</vt:lpstr>
      <vt:lpstr>Weekend!Print_Titles</vt:lpstr>
    </vt:vector>
  </TitlesOfParts>
  <Company>NYCT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NYCT</dc:creator>
  <cp:lastModifiedBy>Zeng, Qifeng</cp:lastModifiedBy>
  <cp:lastPrinted>2021-04-02T21:43:36Z</cp:lastPrinted>
  <dcterms:created xsi:type="dcterms:W3CDTF">2011-06-28T17:38:58Z</dcterms:created>
  <dcterms:modified xsi:type="dcterms:W3CDTF">2022-03-31T19:25:14Z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